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Users/nka/Documents/Work Files/Website Files/Drupal Files/Documents Uploaded/"/>
    </mc:Choice>
  </mc:AlternateContent>
  <xr:revisionPtr revIDLastSave="0" documentId="13_ncr:1_{FB3FFACB-6654-094E-A574-A6B2CFA1B0B0}" xr6:coauthVersionLast="47" xr6:coauthVersionMax="47" xr10:uidLastSave="{00000000-0000-0000-0000-000000000000}"/>
  <bookViews>
    <workbookView xWindow="-29340" yWindow="5400" windowWidth="25720" windowHeight="16360" activeTab="2" xr2:uid="{00000000-000D-0000-FFFF-FFFF00000000}"/>
  </bookViews>
  <sheets>
    <sheet name="Intro" sheetId="4" r:id="rId1"/>
    <sheet name="Summary Table" sheetId="1" r:id="rId2"/>
    <sheet name="Revenue Description" sheetId="3" r:id="rId3"/>
    <sheet name="Expense Narrative" sheetId="2" r:id="rId4"/>
    <sheet name="SRA-TPC Table" sheetId="6" r:id="rId5"/>
  </sheets>
  <definedNames>
    <definedName name="_Toc285528144" localSheetId="4">'SRA-TPC Table'!$A$20</definedName>
    <definedName name="_xlnm.Print_Area" localSheetId="3">'Expense Narrative'!$A$2:$J$106</definedName>
    <definedName name="_xlnm.Print_Area" localSheetId="0">Intro!$A$1:$P$4</definedName>
    <definedName name="_xlnm.Print_Area" localSheetId="2">'Revenue Description'!$A$2:$A$42</definedName>
    <definedName name="_xlnm.Print_Area" localSheetId="4">'SRA-TPC Table'!$A$1:$J$31</definedName>
    <definedName name="_xlnm.Print_Area" localSheetId="1">'Summary Table'!$A$1:$G$42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D27" i="1"/>
  <c r="B28" i="1"/>
  <c r="D28" i="1"/>
  <c r="B29" i="1"/>
  <c r="G29" i="1" s="1"/>
  <c r="D29" i="1"/>
  <c r="B30" i="1"/>
  <c r="D30" i="1"/>
  <c r="G10" i="1"/>
  <c r="G7" i="1"/>
  <c r="G28" i="1" l="1"/>
  <c r="G30" i="1"/>
  <c r="G27" i="1"/>
  <c r="G38" i="2" l="1"/>
  <c r="E38" i="1" l="1"/>
  <c r="D38" i="1"/>
  <c r="B38" i="1"/>
  <c r="G38" i="1" l="1"/>
  <c r="H13" i="6"/>
  <c r="G13" i="6"/>
  <c r="F13" i="6"/>
  <c r="E13" i="6"/>
  <c r="J12" i="6"/>
  <c r="I12" i="6"/>
  <c r="J11" i="6"/>
  <c r="I11" i="6"/>
  <c r="H10" i="6"/>
  <c r="H15" i="6" s="1"/>
  <c r="G10" i="6"/>
  <c r="G15" i="6" s="1"/>
  <c r="F10" i="6"/>
  <c r="E10" i="6"/>
  <c r="J7" i="6"/>
  <c r="I7" i="6"/>
  <c r="E15" i="6" l="1"/>
  <c r="F15" i="6"/>
  <c r="J13" i="6"/>
  <c r="I13" i="6"/>
  <c r="J10" i="6"/>
  <c r="J15" i="6" s="1"/>
  <c r="I10" i="6"/>
  <c r="I15" i="6" l="1"/>
  <c r="H89" i="2"/>
  <c r="G89" i="2"/>
  <c r="F89" i="2"/>
  <c r="I88" i="2"/>
  <c r="I89" i="2" l="1"/>
  <c r="H14" i="2"/>
  <c r="I13" i="2"/>
  <c r="G14" i="2"/>
  <c r="F14" i="2"/>
  <c r="I61" i="2" l="1"/>
  <c r="H62" i="2"/>
  <c r="F62" i="2"/>
  <c r="I21" i="2"/>
  <c r="I5" i="2"/>
  <c r="E37" i="1"/>
  <c r="D37" i="1"/>
  <c r="B37" i="1"/>
  <c r="E36" i="1"/>
  <c r="D36" i="1"/>
  <c r="B36" i="1"/>
  <c r="E35" i="1"/>
  <c r="D35" i="1"/>
  <c r="B35" i="1"/>
  <c r="E34" i="1"/>
  <c r="D34" i="1"/>
  <c r="B34" i="1"/>
  <c r="E33" i="1"/>
  <c r="D33" i="1"/>
  <c r="B33" i="1"/>
  <c r="E32" i="1"/>
  <c r="D32" i="1"/>
  <c r="B32" i="1"/>
  <c r="B18" i="1"/>
  <c r="E31" i="1" l="1"/>
  <c r="B31" i="1"/>
  <c r="D31" i="1"/>
  <c r="I83" i="2"/>
  <c r="I84" i="2"/>
  <c r="G62" i="2"/>
  <c r="D25" i="1" s="1"/>
  <c r="I57" i="2"/>
  <c r="I59" i="2"/>
  <c r="I58" i="2"/>
  <c r="J36" i="2"/>
  <c r="D21" i="1"/>
  <c r="E21" i="1"/>
  <c r="B21" i="1" l="1"/>
  <c r="E14" i="1" l="1"/>
  <c r="E18" i="1" s="1"/>
  <c r="D14" i="1"/>
  <c r="D18" i="1" s="1"/>
  <c r="G9" i="1"/>
  <c r="G18" i="1" l="1"/>
  <c r="G14" i="1"/>
  <c r="I9" i="2" l="1"/>
  <c r="G22" i="2"/>
  <c r="D22" i="1" s="1"/>
  <c r="I10" i="2"/>
  <c r="I8" i="2"/>
  <c r="I7" i="2"/>
  <c r="I6" i="2"/>
  <c r="I38" i="2"/>
  <c r="E23" i="1" s="1"/>
  <c r="J37" i="2"/>
  <c r="H38" i="2"/>
  <c r="D23" i="1" s="1"/>
  <c r="B23" i="1"/>
  <c r="I82" i="2"/>
  <c r="G16" i="1"/>
  <c r="G17" i="1"/>
  <c r="G15" i="1"/>
  <c r="G13" i="1"/>
  <c r="B26" i="1" l="1"/>
  <c r="D26" i="1"/>
  <c r="H22" i="2"/>
  <c r="E22" i="1" s="1"/>
  <c r="G32" i="1"/>
  <c r="G37" i="1"/>
  <c r="G33" i="1"/>
  <c r="G34" i="1"/>
  <c r="G35" i="1"/>
  <c r="G36" i="1"/>
  <c r="I60" i="2"/>
  <c r="I49" i="2"/>
  <c r="I48" i="2"/>
  <c r="I85" i="2"/>
  <c r="I86" i="2"/>
  <c r="I87" i="2"/>
  <c r="J70" i="2"/>
  <c r="J71" i="2"/>
  <c r="J72" i="2"/>
  <c r="J69" i="2"/>
  <c r="J32" i="2"/>
  <c r="J33" i="2"/>
  <c r="J34" i="2"/>
  <c r="J35" i="2"/>
  <c r="J31" i="2"/>
  <c r="I11" i="2"/>
  <c r="I12" i="2"/>
  <c r="G8" i="1"/>
  <c r="G11" i="1"/>
  <c r="G12" i="1"/>
  <c r="H73" i="2"/>
  <c r="I73" i="2"/>
  <c r="G73" i="2"/>
  <c r="E25" i="1"/>
  <c r="B25" i="1"/>
  <c r="G50" i="2"/>
  <c r="D24" i="1" s="1"/>
  <c r="H50" i="2"/>
  <c r="E24" i="1" s="1"/>
  <c r="F50" i="2"/>
  <c r="B24" i="1" s="1"/>
  <c r="D39" i="1" l="1"/>
  <c r="G26" i="1"/>
  <c r="G31" i="1"/>
  <c r="E39" i="1"/>
  <c r="H94" i="2"/>
  <c r="G94" i="2"/>
  <c r="I19" i="2"/>
  <c r="I14" i="2"/>
  <c r="J38" i="2"/>
  <c r="I62" i="2"/>
  <c r="I50" i="2"/>
  <c r="J73" i="2"/>
  <c r="G24" i="1"/>
  <c r="G23" i="1"/>
  <c r="G25" i="1"/>
  <c r="G6" i="1"/>
  <c r="G97" i="2" l="1"/>
  <c r="H97" i="2"/>
  <c r="E40" i="1" s="1"/>
  <c r="E41" i="1" s="1"/>
  <c r="I20" i="2"/>
  <c r="G21" i="1"/>
  <c r="I18" i="2"/>
  <c r="C18" i="1"/>
  <c r="G102" i="2" l="1"/>
  <c r="D40" i="1"/>
  <c r="D41" i="1" s="1"/>
  <c r="E42" i="1"/>
  <c r="H102" i="2"/>
  <c r="F22" i="2"/>
  <c r="F18" i="1"/>
  <c r="B22" i="1" l="1"/>
  <c r="F94" i="2"/>
  <c r="I94" i="2" s="1"/>
  <c r="D42" i="1"/>
  <c r="B39" i="1"/>
  <c r="I22" i="2"/>
  <c r="F97" i="2" l="1"/>
  <c r="B40" i="1"/>
  <c r="G40" i="1" s="1"/>
  <c r="I97" i="2"/>
  <c r="G39" i="1"/>
  <c r="G22" i="1"/>
  <c r="F102" i="2"/>
  <c r="B41" i="1" l="1"/>
  <c r="G41" i="1" s="1"/>
  <c r="G42" i="1" s="1"/>
  <c r="I102" i="2"/>
  <c r="B42" i="1" l="1"/>
  <c r="C41" i="1"/>
  <c r="F41" i="1"/>
</calcChain>
</file>

<file path=xl/sharedStrings.xml><?xml version="1.0" encoding="utf-8"?>
<sst xmlns="http://schemas.openxmlformats.org/spreadsheetml/2006/main" count="326" uniqueCount="250">
  <si>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</si>
  <si>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</si>
  <si>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</si>
  <si>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</si>
  <si>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</si>
  <si>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</si>
  <si>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</si>
  <si>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</si>
  <si>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</si>
  <si>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</si>
  <si>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</si>
  <si>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</si>
  <si>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</si>
  <si>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</si>
  <si>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</si>
  <si>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</si>
  <si>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</si>
  <si>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</si>
  <si>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</si>
  <si>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</si>
  <si>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</si>
  <si>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</si>
  <si>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</si>
  <si>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</si>
  <si>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</si>
  <si>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</si>
  <si>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</si>
  <si>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</si>
  <si>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</si>
  <si>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</si>
  <si>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</si>
  <si>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</si>
  <si>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</si>
  <si>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</si>
  <si>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</si>
  <si>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</si>
  <si>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</si>
  <si>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</si>
  <si>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</si>
  <si>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</si>
  <si>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</si>
  <si>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</si>
  <si>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</si>
  <si>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</si>
  <si>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</si>
  <si>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</si>
  <si>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</si>
  <si>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</si>
  <si>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</si>
  <si>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</si>
  <si>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</si>
  <si>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</si>
  <si>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</si>
  <si>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</si>
  <si>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</si>
  <si>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</si>
  <si>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</si>
  <si>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</si>
  <si>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</si>
  <si>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</si>
  <si>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$200/flight x 4 staff</t>
  </si>
  <si>
    <t>$183/night x 4 staff x 3 nights</t>
  </si>
  <si>
    <t>$71/day x 4 staff x 3 days</t>
  </si>
  <si>
    <t>(5) Project Manager</t>
  </si>
  <si>
    <t>Norman Merge</t>
  </si>
  <si>
    <t>Total Direct Costs</t>
  </si>
  <si>
    <t>Total Contractual Costs</t>
  </si>
  <si>
    <t>Total Other Costs</t>
  </si>
  <si>
    <t>Non-Federal Cost Share (In-Kind)</t>
  </si>
  <si>
    <t>(1) Sub-Recipient Agreements (ALL)</t>
  </si>
  <si>
    <t>(1) IT International</t>
  </si>
  <si>
    <t>(2) International Training Services</t>
  </si>
  <si>
    <t>See SRA/TPC Table</t>
  </si>
  <si>
    <t>Ted Jones (TPC #1)</t>
  </si>
  <si>
    <t>(1) Video teleconferencing  system (TPC #2)</t>
  </si>
  <si>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</si>
  <si>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</si>
  <si>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</si>
  <si>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</si>
  <si>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</si>
  <si>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</si>
  <si>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</si>
  <si>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</si>
  <si>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</si>
  <si>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</si>
  <si>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</si>
  <si>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</si>
  <si>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</si>
  <si>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</si>
  <si>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</si>
  <si>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</si>
  <si>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 xml:space="preserve">(5) Dues/Subscriptions </t>
  </si>
  <si>
    <t>(4) Office Expenses (telephone, internet, etc.)</t>
  </si>
  <si>
    <t>$250/month x 12 months</t>
  </si>
  <si>
    <t>$875/month x 12 months</t>
  </si>
  <si>
    <t>$1,700 x 5 staff/year</t>
  </si>
  <si>
    <t xml:space="preserve">Computer program training </t>
  </si>
  <si>
    <t xml:space="preserve">Airfare </t>
  </si>
  <si>
    <t xml:space="preserve">Hotel </t>
  </si>
  <si>
    <t xml:space="preserve">Per Diem (meals and incidentals) </t>
  </si>
  <si>
    <t>Sally Smith (TPC #2)</t>
  </si>
  <si>
    <t>(6) Office Manager</t>
  </si>
  <si>
    <t>(7) Training Assistant</t>
  </si>
  <si>
    <t>Annual Salary/ Rate</t>
  </si>
  <si>
    <t>% of Time</t>
  </si>
  <si>
    <t>$52.08/hour x 32 hrs./month x 12 months</t>
  </si>
  <si>
    <t>$75.03/hr. x 700 hrs./year</t>
  </si>
  <si>
    <t>$166.66/month x 12 months</t>
  </si>
  <si>
    <t>(4) Office Expenses (telephone &amp; Internet)</t>
  </si>
  <si>
    <t>Gross Program Income (Projected)</t>
  </si>
  <si>
    <t>Sam Jones</t>
  </si>
  <si>
    <t>(8) Center Vice President (included in Indirect Pool)*</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</si>
  <si>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</si>
  <si>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</si>
  <si>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</si>
  <si>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</si>
  <si>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</si>
  <si>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</si>
  <si>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</si>
  <si>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</si>
  <si>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</si>
  <si>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t>(5) Events Coordinator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</si>
  <si>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</si>
  <si>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</si>
  <si>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</si>
  <si>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</si>
  <si>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</si>
  <si>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</si>
  <si>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</si>
  <si>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</si>
  <si>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</si>
  <si>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</si>
  <si>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t xml:space="preserve">F.     Contractual:  </t>
    </r>
    <r>
      <rPr>
        <sz val="12"/>
        <rFont val="Arial Narrow"/>
        <family val="2"/>
      </rPr>
      <t>List all contracts planned for the operating year.</t>
    </r>
  </si>
  <si>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</si>
  <si>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</si>
  <si>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</si>
  <si>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</si>
  <si>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</si>
  <si>
    <t>Section I: REVENUE</t>
  </si>
  <si>
    <t>Describe the sources, limitation, etc., of funds being contributed by the Center in support of its own operations.</t>
  </si>
  <si>
    <t>Describe the sources, limitations (i.e., workforce only; training, etc.,) of state funds being contributed to the project.</t>
  </si>
  <si>
    <t>Describe the sources, limitations (i.e., workforce only, training, etc.,) of local funds being contributed to the project.</t>
  </si>
  <si>
    <t>(3) American Sales, Inc.</t>
  </si>
  <si>
    <t xml:space="preserve">(4) Jane Doe </t>
  </si>
  <si>
    <t>&lt;Enter Response Here&gt;</t>
  </si>
  <si>
    <r>
      <t xml:space="preserve">Centers should delete language in </t>
    </r>
    <r>
      <rPr>
        <sz val="11"/>
        <color rgb="FFFF0000"/>
        <rFont val="Arial Narrow"/>
        <family val="2"/>
      </rPr>
      <t>RED</t>
    </r>
    <r>
      <rPr>
        <sz val="11"/>
        <color theme="1"/>
        <rFont val="Arial Narrow"/>
        <family val="2"/>
      </rPr>
      <t xml:space="preserve"> before submitting. </t>
    </r>
  </si>
  <si>
    <r>
      <t>A.</t>
    </r>
    <r>
      <rPr>
        <b/>
        <sz val="7"/>
        <color theme="1"/>
        <rFont val="Arial Narrow"/>
        <family val="2"/>
      </rPr>
      <t xml:space="preserve">     </t>
    </r>
    <r>
      <rPr>
        <b/>
        <sz val="11"/>
        <color theme="1"/>
        <rFont val="Arial Narrow"/>
        <family val="2"/>
      </rPr>
      <t>NEW NIST MEP FUNDS NEW NIST FUNDS:</t>
    </r>
  </si>
  <si>
    <t>OMB Control No. 0693-0032</t>
  </si>
  <si>
    <t>The data included in this workbook is for illustrative purposes only. Users should overwrite existing data before submitting.</t>
  </si>
  <si>
    <r>
      <rPr>
        <sz val="11"/>
        <color rgb="FFFF0000"/>
        <rFont val="Arial Narrow"/>
        <family val="2"/>
      </rPr>
      <t>SAMPLE</t>
    </r>
    <r>
      <rPr>
        <b/>
        <sz val="11"/>
        <color theme="1"/>
        <rFont val="Arial Narrow"/>
        <family val="2"/>
      </rPr>
      <t xml:space="preserve"> REVENUE DESCRIPTION</t>
    </r>
  </si>
  <si>
    <r>
      <rPr>
        <sz val="11"/>
        <color rgb="FFFF0000"/>
        <rFont val="Arial Narrow"/>
        <family val="2"/>
      </rPr>
      <t>SAMPLE:</t>
    </r>
    <r>
      <rPr>
        <sz val="11"/>
        <color theme="1"/>
        <rFont val="Arial Narrow"/>
        <family val="2"/>
      </rPr>
      <t xml:space="preserve"> For the Operating Year 20</t>
    </r>
    <r>
      <rPr>
        <sz val="11"/>
        <color rgb="FFFF0000"/>
        <rFont val="Arial Narrow"/>
        <family val="2"/>
      </rPr>
      <t>XX</t>
    </r>
    <r>
      <rPr>
        <sz val="11"/>
        <color theme="1"/>
        <rFont val="Arial Narrow"/>
        <family val="2"/>
      </rPr>
      <t>, the Center requests $_______ in new Federal funds to act as a catalyst for strengthening American manufacturing – accelerating its ongoing transformation into a more efficient and powerful engine of innovation driving economic growth and job creation.</t>
    </r>
  </si>
  <si>
    <r>
      <rPr>
        <sz val="11"/>
        <color rgb="FFFF0000"/>
        <rFont val="Arial Narrow"/>
        <family val="2"/>
      </rPr>
      <t xml:space="preserve">SAMPLE: </t>
    </r>
    <r>
      <rPr>
        <sz val="11"/>
        <color theme="1"/>
        <rFont val="Arial Narrow"/>
        <family val="2"/>
      </rPr>
      <t>For the Operating Year 20</t>
    </r>
    <r>
      <rPr>
        <sz val="11"/>
        <color rgb="FFFF0000"/>
        <rFont val="Arial Narrow"/>
        <family val="2"/>
      </rPr>
      <t>XX</t>
    </r>
    <r>
      <rPr>
        <sz val="11"/>
        <color theme="1"/>
        <rFont val="Arial Narrow"/>
        <family val="2"/>
      </rPr>
      <t>, the Center requests $_________ in new Supplemental Federal funds. These one-time supplemental funds will be used in order to support the initiatives set out in the Center's Operating Outcome Statement</t>
    </r>
  </si>
  <si>
    <t>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Per the MEP General Terms and Conditions, no donations can be received from contractors or vendors so there should not be in-kind contributions in this category. Subrecipient agreements should be reflected in the "Other" table of the budget.</t>
  </si>
  <si>
    <t>REVENUE – EXPENSES: If the total of “Revenue minus Expenses” in the Summary Budget Table is positive, please include a narrative that explains that this Unexpended Program Income (UPI) will be carried forward into the next operating year.  Please see the NIST MEP General Terms and Conditions, as amended for guidance on requesting NIST approval of carry forward of UPI.</t>
  </si>
  <si>
    <r>
      <rPr>
        <b/>
        <sz val="12"/>
        <rFont val="Arial Narrow"/>
        <family val="2"/>
      </rPr>
      <t>JUSTIFICATION</t>
    </r>
    <r>
      <rPr>
        <b/>
        <sz val="11"/>
        <color theme="1"/>
        <rFont val="Calibri"/>
        <family val="2"/>
        <scheme val="minor"/>
      </rPr>
      <t>:</t>
    </r>
    <r>
      <rPr>
        <sz val="11"/>
        <color theme="1"/>
        <rFont val="Calibri"/>
        <family val="2"/>
        <scheme val="minor"/>
      </rPr>
      <t xml:space="preserve"> </t>
    </r>
    <r>
      <rPr>
        <sz val="11"/>
        <color rgb="FFFF0000"/>
        <rFont val="Calibri"/>
        <family val="2"/>
        <scheme val="minor"/>
      </rPr>
      <t>XMEP</t>
    </r>
    <r>
      <rPr>
        <sz val="11"/>
        <color theme="1"/>
        <rFont val="Calibri"/>
        <family val="2"/>
        <scheme val="minor"/>
      </rPr>
      <t xml:space="preserve"> anticipates having a balance of UPI in the amount of $_____ at the end of the operating year. These funds will be…</t>
    </r>
  </si>
  <si>
    <t>(7) Board Expenses</t>
  </si>
  <si>
    <t>XMEP - Enter Center Name Here</t>
  </si>
  <si>
    <r>
      <t>Subaward/Third Party  Contributions</t>
    </r>
    <r>
      <rPr>
        <b/>
        <vertAlign val="superscript"/>
        <sz val="10"/>
        <color theme="1"/>
        <rFont val="Arial Narrow"/>
        <family val="2"/>
      </rPr>
      <t>2</t>
    </r>
  </si>
  <si>
    <r>
      <rPr>
        <b/>
        <sz val="10"/>
        <color theme="1"/>
        <rFont val="Arial Narrow"/>
        <family val="2"/>
      </rPr>
      <t>Period:</t>
    </r>
    <r>
      <rPr>
        <sz val="10"/>
        <color theme="1"/>
        <rFont val="Arial Narrow"/>
        <family val="2"/>
      </rPr>
      <t xml:space="preserve"> Current Operating Year</t>
    </r>
  </si>
  <si>
    <t>Sum of 2 thru 4</t>
  </si>
  <si>
    <t>Sum of 1 thru 4</t>
  </si>
  <si>
    <r>
      <t>Organization Name</t>
    </r>
    <r>
      <rPr>
        <b/>
        <vertAlign val="superscript"/>
        <sz val="10"/>
        <color theme="1"/>
        <rFont val="Arial Narrow"/>
        <family val="2"/>
      </rPr>
      <t>1</t>
    </r>
  </si>
  <si>
    <t>Agreement Period</t>
  </si>
  <si>
    <t>Center Contact</t>
  </si>
  <si>
    <t xml:space="preserve">Agreement Type
</t>
  </si>
  <si>
    <t>Non-Federal Cost Share</t>
  </si>
  <si>
    <t>Total 
Non-Federal Cost Share</t>
  </si>
  <si>
    <t>Total 
Project 
Amount</t>
  </si>
  <si>
    <t>Staff Responsible for
Monitoring Agreement</t>
  </si>
  <si>
    <t>Subaward (SRA) or Third Party Contributions (TPC)</t>
  </si>
  <si>
    <t>CASH</t>
  </si>
  <si>
    <r>
      <t>IN-KIND</t>
    </r>
    <r>
      <rPr>
        <i/>
        <vertAlign val="superscript"/>
        <sz val="10"/>
        <color theme="1"/>
        <rFont val="Arial Narrow"/>
        <family val="2"/>
      </rPr>
      <t>3</t>
    </r>
    <r>
      <rPr>
        <i/>
        <sz val="10"/>
        <color theme="1"/>
        <rFont val="Arial Narrow"/>
        <family val="2"/>
      </rPr>
      <t xml:space="preserve">
(Including </t>
    </r>
    <r>
      <rPr>
        <b/>
        <i/>
        <sz val="10"/>
        <color theme="1"/>
        <rFont val="Arial Narrow"/>
        <family val="2"/>
      </rPr>
      <t>full-time</t>
    </r>
    <r>
      <rPr>
        <i/>
        <sz val="10"/>
        <color theme="1"/>
        <rFont val="Arial Narrow"/>
        <family val="2"/>
      </rPr>
      <t xml:space="preserve"> personnel)</t>
    </r>
  </si>
  <si>
    <r>
      <t>IN-KIND</t>
    </r>
    <r>
      <rPr>
        <i/>
        <vertAlign val="superscript"/>
        <sz val="10"/>
        <color theme="1"/>
        <rFont val="Arial Narrow"/>
        <family val="2"/>
      </rPr>
      <t>4</t>
    </r>
    <r>
      <rPr>
        <i/>
        <sz val="10"/>
        <color theme="1"/>
        <rFont val="Arial Narrow"/>
        <family val="2"/>
      </rPr>
      <t xml:space="preserve">
(Including </t>
    </r>
    <r>
      <rPr>
        <b/>
        <i/>
        <sz val="10"/>
        <color theme="1"/>
        <rFont val="Arial Narrow"/>
        <family val="2"/>
      </rPr>
      <t>part-time</t>
    </r>
    <r>
      <rPr>
        <i/>
        <sz val="10"/>
        <color theme="1"/>
        <rFont val="Arial Narrow"/>
        <family val="2"/>
      </rPr>
      <t xml:space="preserve"> personnel)</t>
    </r>
  </si>
  <si>
    <t>(1) Sub-Recipient Agreement #1</t>
  </si>
  <si>
    <t>SRA</t>
  </si>
  <si>
    <t>TOTAL SRAs</t>
  </si>
  <si>
    <t>TPC</t>
  </si>
  <si>
    <t>TOTAL TPCs</t>
  </si>
  <si>
    <t>TOTAL SRAs and TPCs</t>
  </si>
  <si>
    <t>NOTES:</t>
  </si>
  <si>
    <t>1.      Each item of the Subawards/Third Party In-Kind Contributions Table should be shown as a separate line item in this table</t>
  </si>
  <si>
    <t>2.      Dollar amounts listed in this table must tie directly to the budget, be described in the budget narrative, and correspond to the amounts reflected in the agreements themselves.</t>
  </si>
  <si>
    <r>
      <t>JUSTIFICATION</t>
    </r>
    <r>
      <rPr>
        <sz val="12"/>
        <color theme="1"/>
        <rFont val="Arial Narrow"/>
        <family val="2"/>
      </rPr>
      <t xml:space="preserve">:  </t>
    </r>
  </si>
  <si>
    <t xml:space="preserve">Centers should use this section to provide a 1-3 paragraph narrative for each SRA/TPC agreement that identifies the nature of the SRA/TPC contributions (e.g., office space, partner staff, etc.) and highlight the purpose of each agreement. </t>
  </si>
  <si>
    <r>
      <t>(1)</t>
    </r>
    <r>
      <rPr>
        <sz val="7"/>
        <color theme="1"/>
        <rFont val="Times New Roman"/>
        <family val="1"/>
      </rPr>
      <t xml:space="preserve">    </t>
    </r>
    <r>
      <rPr>
        <sz val="12"/>
        <color theme="1"/>
        <rFont val="Arial Narrow"/>
        <family val="2"/>
      </rPr>
      <t>SRA #1</t>
    </r>
  </si>
  <si>
    <t>Fringe reflects current rate for agency.  *TPC #1 = $1,500 + TPC#2 = $1,000 = $2,500</t>
  </si>
  <si>
    <t>21,199 x 1</t>
  </si>
  <si>
    <t>$110/month x 12 months x 6 staff</t>
  </si>
  <si>
    <t>$110/month x 12 months x 4 staff</t>
  </si>
  <si>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#2 = $2,000 x 2 = $4,000
</t>
    </r>
  </si>
  <si>
    <t>$3,958.66/month x 12 months</t>
  </si>
  <si>
    <t>$5,472/year</t>
  </si>
  <si>
    <t>Indirect Costs (13.70%)</t>
  </si>
  <si>
    <t>(2) Third-Party Contributor #1</t>
  </si>
  <si>
    <t>(3) Third-Party Contributor #2</t>
  </si>
  <si>
    <r>
      <t>(3)</t>
    </r>
    <r>
      <rPr>
        <sz val="7"/>
        <color theme="1"/>
        <rFont val="Times New Roman"/>
        <family val="1"/>
      </rPr>
      <t xml:space="preserve">    </t>
    </r>
    <r>
      <rPr>
        <sz val="12"/>
        <color theme="1"/>
        <rFont val="Arial Narrow"/>
        <family val="2"/>
      </rPr>
      <t>TPC #2</t>
    </r>
  </si>
  <si>
    <r>
      <t>(2)</t>
    </r>
    <r>
      <rPr>
        <sz val="7"/>
        <color theme="1"/>
        <rFont val="Times New Roman"/>
        <family val="1"/>
      </rPr>
      <t xml:space="preserve">    </t>
    </r>
    <r>
      <rPr>
        <sz val="12"/>
        <color theme="1"/>
        <rFont val="Arial Narrow"/>
        <family val="2"/>
      </rPr>
      <t>TPC #1</t>
    </r>
  </si>
  <si>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American Sales, Inc., will develop sales and product distribution strategies.
(4) Marketing Coordinator will develop outreach strategies, conduct conferences, and provide professional development </t>
    </r>
  </si>
  <si>
    <t>10 engagements x $5000/event</t>
  </si>
  <si>
    <t>4 meeting x $100/year x 10 board members = $4,000</t>
  </si>
  <si>
    <t>7/1/17 - 6/30/18</t>
  </si>
  <si>
    <r>
      <t>[4]</t>
    </r>
    <r>
      <rPr>
        <sz val="10"/>
        <rFont val="Arial Narrow"/>
        <family val="2"/>
      </rPr>
      <t xml:space="preserve"> This line should reflect unexpended Federal funds (UFF) being applied ABOVE the base annual amount. The Center must include in the budget narrative an explanation for the inability to expend the funds in the previous operating year and an explanation for how the center plans to expend the funds in the upcoming year.</t>
    </r>
  </si>
  <si>
    <r>
      <t>[5]</t>
    </r>
    <r>
      <rPr>
        <sz val="10"/>
        <rFont val="Arial Narrow"/>
        <family val="2"/>
      </rPr>
      <t xml:space="preserve"> This line should reflect UFF being applied TOWARD the base annual amount. The Center must include in the budget narrative an explanation for the inability to expend the funds in the previous operating year.</t>
    </r>
  </si>
  <si>
    <r>
      <t>[7]</t>
    </r>
    <r>
      <rPr>
        <sz val="10"/>
        <rFont val="Arial Narrow"/>
        <family val="2"/>
      </rPr>
      <t xml:space="preserve"> This line should reflect the amount of prior year Unexpended Program Income (UPI) to be carried forward. The narrative should specify and describe the composition of the total amount.</t>
    </r>
  </si>
  <si>
    <r>
      <t>[8]</t>
    </r>
    <r>
      <rPr>
        <sz val="10"/>
        <rFont val="Arial Narrow"/>
        <family val="2"/>
      </rPr>
      <t xml:space="preserve"> The cost categories provided under “Total Other” are </t>
    </r>
    <r>
      <rPr>
        <b/>
        <sz val="10"/>
        <rFont val="Arial Narrow"/>
        <family val="2"/>
      </rPr>
      <t>examples.</t>
    </r>
    <r>
      <rPr>
        <sz val="10"/>
        <rFont val="Arial Narrow"/>
        <family val="2"/>
      </rPr>
      <t xml:space="preserve"> Expenses in this category will vary from Center to Center.</t>
    </r>
  </si>
  <si>
    <r>
      <t xml:space="preserve">[9] </t>
    </r>
    <r>
      <rPr>
        <sz val="10"/>
        <rFont val="Arial Narrow"/>
        <family val="2"/>
      </rPr>
      <t>Centers are reminded that per 2 C.F.R. Part 200.306 "payments methods must minimize the time elapsing between the transfer of funds from the United States Treasury or the pass-through entity and the disbursement by the non-Federal entity " and that as such no interest should be collected on Federal Funds.</t>
    </r>
  </si>
  <si>
    <r>
      <t>[10]</t>
    </r>
    <r>
      <rPr>
        <sz val="10"/>
        <rFont val="Arial Narrow"/>
        <family val="2"/>
      </rPr>
      <t xml:space="preserve"> This line should reflect the total estimated cash and in-kind cost share provided to the Recipient (Center) from all of its approved Sub-Recipients.</t>
    </r>
  </si>
  <si>
    <r>
      <t>[11]</t>
    </r>
    <r>
      <rPr>
        <sz val="10"/>
        <rFont val="Arial Narrow"/>
        <family val="2"/>
      </rPr>
      <t xml:space="preserve"> Third party contributions do not appear as a separate line item on the SF-424 but must be listed separately on this budget for MEP evaluation purposes.</t>
    </r>
  </si>
  <si>
    <r>
      <t>[12]</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</si>
  <si>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[13]</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</si>
  <si>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[2]</t>
    </r>
    <r>
      <rPr>
        <sz val="10"/>
        <rFont val="Arial Narrow"/>
        <family val="2"/>
      </rPr>
      <t xml:space="preserve"> Per the Federal Funding Opportunity notices that serve as the basis for the MEP State Awards, that amount of Federal Funds may be adjusted higher or lower than the center's annual funding amount in a given year; however the five-year total may not exceed the amount approved for the award period. The amount of Federal Funds requested will be the amount entered into MEIS as the Center's denominator.</t>
    </r>
  </si>
  <si>
    <r>
      <t>[14]</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the MEP General Terms and Conditions for guidance on requesting the carry forward of Unexpended Program Income.</t>
    </r>
  </si>
  <si>
    <t>Per the NIST MEP General Terms and Conditions, Centers must request prior approval to carry forward UPI from the prior operating period. Centers may do so in this section of the operating plan. No Separate request for UPI carryforward is required. The request should include:
    o An explanation for the inability to expend the funds in the previous operating year
    o A plan for the use of the funds (if applicable)
    o An updated 5-Year Budget Summary and Subaward Table (if applicable) for the prior year reflecting the previously approved budget and the actuals.
Requests for programmatic approval for the use of carryover are considered on a case-by-case basis.
Per the NIST MEP General Terms and Conditions, the NIST Grants Officer generally will only approve the carry forward of 50% or less of the annual Federal funding amount in UPI with the expectation that the Center will work with its assigned RM to ensure that it reinvests unexpended and future program income strategically into the project. Based on the explanation provided by a Center, the NIST Grants Officer may approve the carry forward of UPI in an amount greater than 50% of a Center’s annual Federal funding amount, although such approvals will generally be limited to cases where large amounts of UPI were reasonably unforeseeable by the Center or in other extraordinary circumstances faced by a Center. The NIST Grants Officer will provide the Recipient with written approval or denial of a request to carry forward UPI.
As a reminder, reporting program income to NIST via the SF-425 is cumulative. Program income earned under prior award number should be included when submitting this form.   
Additional Administrative Requirements:
    o If the identified UPI is 10% or more of the total project budget (Federal and Non-federal amounts combined),  Centers should submit a full, revised Budget Workbook for the current year and a revised 5-Year Budget Summary Table.
    o If the identified UPI is less than 10% of the of the total project budget (Federal and Non-federal amounts combined), Centers should submit a revised 5-Year Budget Summary Table and a justification letter that explains why there is UPI and what it will be used for in the current year.
     o In both cases, the 5-Year Budget Summary Table should reflect actual expenditures for the prior year that accounts for the carryover of UPI</t>
  </si>
  <si>
    <r>
      <t>[3]</t>
    </r>
    <r>
      <rPr>
        <sz val="10"/>
        <rFont val="Arial Narrow"/>
        <family val="2"/>
      </rPr>
      <t xml:space="preserve">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r>
  </si>
  <si>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accordance with  Recipients shall conduct all procurement transactions in accordance with the requirements set forth in  2 C.F.R. §§ 200.110(a) and 200.317 - 200.326.  </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</si>
  <si>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(TPC 1 = $3,500).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organizations: Organization A, Organization B, etc.
(6) Required yearly audit expenses that are allocable to the MEP project.  
(7) Reimbursement of travel and per diem costs for participation by board members in four meetings per year.
</t>
    </r>
  </si>
  <si>
    <t>Center Name:</t>
  </si>
  <si>
    <t>&lt;Center Name&gt;</t>
  </si>
  <si>
    <t>Year:</t>
  </si>
  <si>
    <t>X of Y</t>
  </si>
  <si>
    <t>Interest on Program Income – If a Center earns interest on funds directly related to the program, this is considered program income revenue from the previous year and the amount estimated to be earned during the new operating year. Centers should list the amount of interest earned on that Program Income here. Centers are reminded that per 2 C.F.R. Part 200.306 “payment methods must minimize the time elapsing between the transfer of funds from the United States Treasury or the pass-through entity, and the disbursement by the non-Federal entity” and that as such no interest should be collected on Federal Funds.</t>
  </si>
  <si>
    <t>Third Party Contributions – All third party cash/in-kind contributions should be clearly delineated by source. See the NIST MEP General Terms and Conditions for documentation requirements.</t>
  </si>
  <si>
    <r>
      <t>NIST MEP Supplemental Funds</t>
    </r>
    <r>
      <rPr>
        <vertAlign val="superscript"/>
        <sz val="10"/>
        <rFont val="Arial Narrow"/>
        <family val="2"/>
      </rPr>
      <t>3</t>
    </r>
  </si>
  <si>
    <r>
      <t>Unexpended Federal Funds (From Prior Operating Year) to be used ABOVE base</t>
    </r>
    <r>
      <rPr>
        <vertAlign val="superscript"/>
        <sz val="10"/>
        <rFont val="Arial Narrow"/>
        <family val="2"/>
      </rPr>
      <t>4</t>
    </r>
  </si>
  <si>
    <r>
      <t>Unexpended Federal Funds (From Prior Operating Year) to be used TOWARD base</t>
    </r>
    <r>
      <rPr>
        <vertAlign val="superscript"/>
        <sz val="10"/>
        <rFont val="Arial Narrow"/>
        <family val="2"/>
      </rPr>
      <t>5</t>
    </r>
  </si>
  <si>
    <r>
      <t>Total Other</t>
    </r>
    <r>
      <rPr>
        <vertAlign val="superscript"/>
        <sz val="10"/>
        <rFont val="Arial Narrow"/>
        <family val="2"/>
      </rPr>
      <t>8</t>
    </r>
  </si>
  <si>
    <r>
      <t>Interest on Program Income</t>
    </r>
    <r>
      <rPr>
        <i/>
        <vertAlign val="superscript"/>
        <sz val="10"/>
        <rFont val="Arial Narrow"/>
        <family val="2"/>
      </rPr>
      <t>9</t>
    </r>
  </si>
  <si>
    <r>
      <t>Sub-Recipient Cost Share</t>
    </r>
    <r>
      <rPr>
        <i/>
        <vertAlign val="superscript"/>
        <sz val="10"/>
        <rFont val="Arial Narrow"/>
        <family val="2"/>
      </rPr>
      <t>10</t>
    </r>
  </si>
  <si>
    <r>
      <t>Third Party Contributions</t>
    </r>
    <r>
      <rPr>
        <i/>
        <vertAlign val="superscript"/>
        <sz val="10"/>
        <rFont val="Arial Narrow"/>
        <family val="2"/>
      </rPr>
      <t>11</t>
    </r>
  </si>
  <si>
    <r>
      <t>II: EXPENSES</t>
    </r>
    <r>
      <rPr>
        <vertAlign val="superscript"/>
        <sz val="10"/>
        <rFont val="Arial Narrow"/>
        <family val="2"/>
      </rPr>
      <t>12</t>
    </r>
  </si>
  <si>
    <r>
      <t>(1) Sub-Recipient Agreements (ALL)</t>
    </r>
    <r>
      <rPr>
        <i/>
        <vertAlign val="superscript"/>
        <sz val="10"/>
        <rFont val="Arial Narrow"/>
        <family val="2"/>
      </rPr>
      <t>13</t>
    </r>
  </si>
  <si>
    <r>
      <t>TOTAL REVENUE – TOTAL EXPENSES</t>
    </r>
    <r>
      <rPr>
        <vertAlign val="superscript"/>
        <sz val="10"/>
        <rFont val="Arial Narrow"/>
        <family val="2"/>
      </rPr>
      <t>14</t>
    </r>
  </si>
  <si>
    <r>
      <t>Applicant Contribution</t>
    </r>
    <r>
      <rPr>
        <vertAlign val="superscript"/>
        <sz val="10"/>
        <rFont val="Arial Narrow"/>
        <family val="2"/>
      </rPr>
      <t>6</t>
    </r>
  </si>
  <si>
    <r>
      <t>Unexpended Program Income (From Prior Operating Year)</t>
    </r>
    <r>
      <rPr>
        <vertAlign val="superscript"/>
        <sz val="10"/>
        <rFont val="Arial Narrow"/>
        <family val="2"/>
      </rPr>
      <t>7</t>
    </r>
  </si>
  <si>
    <r>
      <t xml:space="preserve">[6] </t>
    </r>
    <r>
      <rPr>
        <sz val="10"/>
        <rFont val="Arial Narrow"/>
        <family val="2"/>
      </rPr>
      <t>Applicant contributions may consist of cash or in-kind contributions to the MEP project. Contributions based on indirect costs should be shown as in-kind.</t>
    </r>
  </si>
  <si>
    <t>B.     SUPPLEMENTAL NIST FUNDS:</t>
  </si>
  <si>
    <r>
      <t>C.</t>
    </r>
    <r>
      <rPr>
        <b/>
        <sz val="7"/>
        <color theme="1"/>
        <rFont val="Arial Narrow"/>
        <family val="2"/>
      </rPr>
      <t xml:space="preserve">     </t>
    </r>
    <r>
      <rPr>
        <b/>
        <sz val="11"/>
        <color theme="1"/>
        <rFont val="Arial Narrow"/>
        <family val="2"/>
      </rPr>
      <t>UNEXPENDED FEDERAL FUNDS (UFF) FROM PRIOR OPERATING PERIOD</t>
    </r>
  </si>
  <si>
    <r>
      <t>D.</t>
    </r>
    <r>
      <rPr>
        <b/>
        <sz val="7"/>
        <color theme="1"/>
        <rFont val="Arial Narrow"/>
        <family val="2"/>
      </rPr>
      <t xml:space="preserve">     </t>
    </r>
    <r>
      <rPr>
        <b/>
        <sz val="11"/>
        <color theme="1"/>
        <rFont val="Arial Narrow"/>
        <family val="2"/>
      </rPr>
      <t>APPLICANT CONTRIBUTION</t>
    </r>
  </si>
  <si>
    <r>
      <t>E.</t>
    </r>
    <r>
      <rPr>
        <b/>
        <sz val="7"/>
        <color theme="1"/>
        <rFont val="Arial Narrow"/>
        <family val="2"/>
      </rPr>
      <t xml:space="preserve">     </t>
    </r>
    <r>
      <rPr>
        <b/>
        <sz val="11"/>
        <color theme="1"/>
        <rFont val="Arial Narrow"/>
        <family val="2"/>
      </rPr>
      <t>STATE FUNDS</t>
    </r>
  </si>
  <si>
    <r>
      <t>F.</t>
    </r>
    <r>
      <rPr>
        <b/>
        <sz val="7"/>
        <color theme="1"/>
        <rFont val="Arial Narrow"/>
        <family val="2"/>
      </rPr>
      <t xml:space="preserve">     </t>
    </r>
    <r>
      <rPr>
        <b/>
        <sz val="11"/>
        <color theme="1"/>
        <rFont val="Arial Narrow"/>
        <family val="2"/>
      </rPr>
      <t>LOCAL FUNDS</t>
    </r>
  </si>
  <si>
    <r>
      <t>G.</t>
    </r>
    <r>
      <rPr>
        <b/>
        <sz val="7"/>
        <color theme="1"/>
        <rFont val="Arial Narrow"/>
        <family val="2"/>
      </rPr>
      <t xml:space="preserve">     </t>
    </r>
    <r>
      <rPr>
        <b/>
        <sz val="11"/>
        <color theme="1"/>
        <rFont val="Arial Narrow"/>
        <family val="2"/>
      </rPr>
      <t>UNEXPENDED PROGRAM INCOME (UPI) (FROM PRIOR OPERATING YEAR)</t>
    </r>
  </si>
  <si>
    <r>
      <t>H.</t>
    </r>
    <r>
      <rPr>
        <b/>
        <sz val="7"/>
        <color theme="1"/>
        <rFont val="Arial Narrow"/>
        <family val="2"/>
      </rPr>
      <t xml:space="preserve">    </t>
    </r>
    <r>
      <rPr>
        <b/>
        <sz val="11"/>
        <color theme="1"/>
        <rFont val="Arial Narrow"/>
        <family val="2"/>
      </rPr>
      <t>PROGRAM INCOME (PROJECTED)</t>
    </r>
  </si>
  <si>
    <r>
      <t>I.</t>
    </r>
    <r>
      <rPr>
        <b/>
        <sz val="7"/>
        <color theme="1"/>
        <rFont val="Arial Narrow"/>
        <family val="2"/>
      </rPr>
      <t xml:space="preserve">     </t>
    </r>
    <r>
      <rPr>
        <b/>
        <sz val="11"/>
        <color theme="1"/>
        <rFont val="Arial Narrow"/>
        <family val="2"/>
      </rPr>
      <t>OTHER REVENUE</t>
    </r>
  </si>
  <si>
    <t xml:space="preserve">3.      Please state the dollar amount proposed/budgeted (or the value of property provided in lieu of cash) by the Center under the award to the partner organization. </t>
  </si>
  <si>
    <t>4.      Please state the dollar amount of third party in-kind contributions of part-time personnel, equipment, software, rental value of centrally located space (office and laboratory) and other related contributions may be up to a maximum of one-half of the Recipient’s share. Allowable capital expenditures may be applied in the award funding period expended or in subsequent funding periods consistent with the written accounting procedures of the Recipient. See 2 C.F.R. Section 200.306 for rules governing valuation of contributions of services and property.</t>
  </si>
  <si>
    <t>Expiration Date: 10-01-2024</t>
  </si>
  <si>
    <r>
      <t xml:space="preserve">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Center's organization and similar positions in the industry.
Employees who are considered indirect labor (included in Indirect Cost Rate) should not be included in the breakdown of direct salaries.  Neither contract nor subawardee personnel should be included in this section of the budget; rather, they should be included under the Contractual or “Other” sections of the budget.  Also note that time volunteered by Board Members should NOT be included in this section of the budget; rather, this contribution should be included under the “Other” section of the budget.
</t>
    </r>
    <r>
      <rPr>
        <b/>
        <sz val="12"/>
        <color rgb="FFC00000"/>
        <rFont val="Arial Narrow"/>
        <family val="2"/>
      </rPr>
      <t xml:space="preserve">
As detailed personnel information will no longer be accessible to parties outside of NIST, it is no longer necessary to submit this information under separate cover as requested in previous years.</t>
    </r>
    <r>
      <rPr>
        <sz val="12"/>
        <color rgb="FFC00000"/>
        <rFont val="Arial Narrow"/>
        <family val="2"/>
      </rPr>
      <t xml:space="preserve">
Please use an asterisk (*) to indicate whether any of the individuals listed in the table are “Key Personnel.”  As a reminder, per the NIST MEP General Terms and Conditions, as amended, additions or changes of Key Personnel or the absence for more than three months or a 25% reduction in time devoted to the project by the approved Center Director require approval by the Grants Officer (e.g., Center Directors, Chief Financial Officers, Managers, and Technical Staff whose expertise or experiences affect the basis of the proposal). </t>
    </r>
  </si>
  <si>
    <r>
      <t xml:space="preserve">Per the NIST MEP General Terms and Conditions, Centers must request prior approval to carry forward UFF from the prior operating period. Centers may do so in this section of the operating plan. No Separate request for UFF carryforward is required. The request should include:
    o An explanation for the inability to expend the funds in the previous operating year
    o A plan for the use of the funds above-base (if applicable)
    o An updated 5-Year Budget Summary and Subaward Table (if applicable) for the prior year reflecting the previously approved budget and the actuals should be included as attachments.
Requests for programmatic approval for the use of carryover are considered on a case-by-case basis. For centers entering into new awards (receiving a new award number), please note that any remaining unexpended Federal funds at the end of a five-year award period will be de-obligated.      
</t>
    </r>
    <r>
      <rPr>
        <b/>
        <sz val="11"/>
        <color rgb="FFC00000"/>
        <rFont val="Arial Narrow"/>
        <family val="2"/>
      </rPr>
      <t xml:space="preserve">Additional Administrative Requirements:
    </t>
    </r>
    <r>
      <rPr>
        <sz val="11"/>
        <color rgb="FFC00000"/>
        <rFont val="Arial Narrow"/>
        <family val="2"/>
      </rPr>
      <t xml:space="preserve">o If the identified UFF is 10% or more of the Federal funding amount, Centers should submit a full, revised Budget Workbook for the current year and a revised 5-Year Budget Summary Table. 
    o If the identified UFF is less than 10% of the Federal funding amount, Centers should submit a revised 5-Year Budget Summary Table and a justification letter that explains why there is UFF and what it will be used for in the current year.
    o In both cases, the 5-Year Budget Summary Table should reflect actual expenditures for the prior year that accounts for the carryover of UFF
</t>
    </r>
  </si>
  <si>
    <r>
      <t xml:space="preserve">Centers should provide a basis for the program income estimates included in the Budget Summary Table. The application of Program Income should be consistent with the NIST MEP General Terms and Conditions. </t>
    </r>
    <r>
      <rPr>
        <b/>
        <sz val="11"/>
        <color rgb="FFC00000"/>
        <rFont val="Arial Narrow"/>
        <family val="2"/>
      </rPr>
      <t>Significant changes in the amount of program income expected to be generated should be explained here.</t>
    </r>
  </si>
  <si>
    <r>
      <t xml:space="preserve">Subrecipient Cost Share – List other revenue sources include Center’s cash cost share and cost share of any subawardee. Sub-Recipients should include ALL Program Income earned within the award on this line- not just the income planned to be used in the operating year. </t>
    </r>
    <r>
      <rPr>
        <b/>
        <sz val="11"/>
        <color rgb="FFC00000"/>
        <rFont val="Arial Narrow"/>
        <family val="2"/>
      </rPr>
      <t>Include the Center's approval of subrecipient's carryforward of unexpended program income from the prior year as match. All program income generated by the NIST MEP project should be reported.</t>
    </r>
    <r>
      <rPr>
        <sz val="11"/>
        <color rgb="FFC00000"/>
        <rFont val="Arial Narrow"/>
        <family val="2"/>
      </rPr>
      <t xml:space="preserve"> Excess program income will be shown as such in the “Total Revenue - Total Expenses” line of the budget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</si>
</sst>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
    <numFmt numFmtId="165" formatCode="0.000%"/>
    <numFmt numFmtId="166" formatCode="_(&quot;$&quot;* #,##0_);_(&quot;$&quot;* \(#,##0\);_(&quot;$&quot;* &quot;-&quot;??_);_(@_)"/>
  </numFmts>
  <fonts count="35"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
      <sz val="11"/>
      <color theme="1"/>
      <name val="Arial Narrow"/>
      <family val="2"/>
    </font>
    <font>
      <sz val="11"/>
      <color rgb="FFFF0000"/>
      <name val="Arial Narrow"/>
      <family val="2"/>
    </font>
    <font>
      <b/>
      <sz val="11"/>
      <color theme="1"/>
      <name val="Arial Narrow"/>
      <family val="2"/>
    </font>
    <font>
      <b/>
      <sz val="7"/>
      <color theme="1"/>
      <name val="Arial Narrow"/>
      <family val="2"/>
    </font>
    <font>
      <sz val="11"/>
      <color rgb="FFFF0000"/>
      <name val="Calibri"/>
      <family val="2"/>
      <scheme val="minor"/>
    </font>
    <font>
      <b/>
      <sz val="11"/>
      <color theme="1"/>
      <name val="Calibri"/>
      <family val="2"/>
      <scheme val="minor"/>
    </font>
    <font>
      <sz val="12"/>
      <color rgb="FFFF0000"/>
      <name val="Arial Narrow"/>
      <family val="2"/>
    </font>
    <font>
      <b/>
      <sz val="10"/>
      <color theme="1"/>
      <name val="Arial Narrow"/>
      <family val="2"/>
    </font>
    <font>
      <b/>
      <vertAlign val="superscript"/>
      <sz val="10"/>
      <color theme="1"/>
      <name val="Arial Narrow"/>
      <family val="2"/>
    </font>
    <font>
      <sz val="10"/>
      <color theme="1"/>
      <name val="Arial Narrow"/>
      <family val="2"/>
    </font>
    <font>
      <b/>
      <sz val="10"/>
      <color rgb="FF000000"/>
      <name val="Arial Narrow"/>
      <family val="2"/>
    </font>
    <font>
      <i/>
      <sz val="10"/>
      <color theme="1"/>
      <name val="Arial Narrow"/>
      <family val="2"/>
    </font>
    <font>
      <i/>
      <sz val="10"/>
      <color rgb="FF000000"/>
      <name val="Arial Narrow"/>
      <family val="2"/>
    </font>
    <font>
      <i/>
      <vertAlign val="superscript"/>
      <sz val="10"/>
      <color theme="1"/>
      <name val="Arial Narrow"/>
      <family val="2"/>
    </font>
    <font>
      <b/>
      <i/>
      <sz val="10"/>
      <color theme="1"/>
      <name val="Arial Narrow"/>
      <family val="2"/>
    </font>
    <font>
      <sz val="10"/>
      <color rgb="FF000000"/>
      <name val="Arial Narrow"/>
      <family val="2"/>
    </font>
    <font>
      <b/>
      <sz val="12"/>
      <color theme="1"/>
      <name val="Arial Narrow"/>
      <family val="2"/>
    </font>
    <font>
      <sz val="12"/>
      <color theme="1"/>
      <name val="Arial Narrow"/>
      <family val="2"/>
    </font>
    <font>
      <sz val="7"/>
      <color theme="1"/>
      <name val="Times New Roman"/>
      <family val="1"/>
    </font>
    <font>
      <b/>
      <sz val="10"/>
      <color rgb="FFC00000"/>
      <name val="Arial Narrow"/>
      <family val="2"/>
    </font>
    <font>
      <sz val="12"/>
      <color rgb="FFC00000"/>
      <name val="Arial Narrow"/>
      <family val="2"/>
    </font>
    <font>
      <b/>
      <sz val="12"/>
      <color rgb="FFC00000"/>
      <name val="Arial Narrow"/>
      <family val="2"/>
    </font>
    <font>
      <sz val="11"/>
      <color rgb="FFC00000"/>
      <name val="Arial Narrow"/>
      <family val="2"/>
    </font>
    <font>
      <b/>
      <sz val="11"/>
      <color rgb="FFC00000"/>
      <name val="Arial Narrow"/>
      <family val="2"/>
    </font>
  </fonts>
  <fills count="9">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164" fontId="4" fillId="0" borderId="1" xfId="1" applyNumberFormat="1" applyFont="1" applyFill="1" applyBorder="1" applyAlignment="1">
      <alignment horizontal="right" vertical="top"/>
    </xf>
    <xf numFmtId="0" fontId="2" fillId="0" borderId="1" xfId="0" applyFont="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Border="1" applyAlignment="1">
      <alignment horizontal="right" vertical="top" wrapText="1"/>
    </xf>
    <xf numFmtId="164" fontId="2" fillId="0" borderId="1" xfId="1" applyNumberFormat="1" applyFont="1" applyBorder="1" applyAlignment="1">
      <alignment horizontal="right" vertical="top" wrapText="1"/>
    </xf>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7" fillId="0" borderId="0" xfId="0" applyFont="1"/>
    <xf numFmtId="0" fontId="17" fillId="0" borderId="0" xfId="0" applyFont="1" applyAlignment="1">
      <alignment horizontal="left" vertical="top" wrapText="1"/>
    </xf>
    <xf numFmtId="0" fontId="18" fillId="0" borderId="3" xfId="0" applyFont="1" applyBorder="1" applyAlignment="1">
      <alignment horizontal="left" vertical="center" wrapText="1"/>
    </xf>
    <xf numFmtId="0" fontId="20" fillId="0" borderId="0" xfId="0" applyFont="1" applyAlignment="1">
      <alignment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wrapText="1"/>
    </xf>
    <xf numFmtId="0" fontId="21" fillId="0" borderId="1" xfId="0" applyFont="1" applyBorder="1" applyAlignment="1">
      <alignment horizontal="center" wrapText="1"/>
    </xf>
    <xf numFmtId="0" fontId="18" fillId="5" borderId="1" xfId="0" applyFont="1" applyFill="1" applyBorder="1" applyAlignment="1">
      <alignment horizontal="center" wrapText="1"/>
    </xf>
    <xf numFmtId="0" fontId="20" fillId="0" borderId="0" xfId="0" applyFont="1" applyAlignment="1">
      <alignment horizontal="center" wrapText="1"/>
    </xf>
    <xf numFmtId="0" fontId="22" fillId="0" borderId="1" xfId="0" applyFont="1" applyBorder="1" applyAlignment="1">
      <alignment horizontal="center" wrapText="1"/>
    </xf>
    <xf numFmtId="0" fontId="23" fillId="0" borderId="1" xfId="0" applyFont="1" applyBorder="1" applyAlignment="1">
      <alignment horizontal="center" wrapText="1"/>
    </xf>
    <xf numFmtId="0" fontId="22" fillId="5" borderId="1" xfId="0" applyFont="1" applyFill="1" applyBorder="1" applyAlignment="1">
      <alignment horizontal="center" wrapText="1"/>
    </xf>
    <xf numFmtId="0" fontId="22" fillId="0" borderId="0" xfId="0" applyFont="1" applyAlignment="1">
      <alignment horizontal="center" wrapText="1"/>
    </xf>
    <xf numFmtId="0" fontId="20" fillId="0" borderId="1" xfId="0" applyFont="1" applyBorder="1" applyAlignment="1">
      <alignment wrapText="1"/>
    </xf>
    <xf numFmtId="0" fontId="20" fillId="0" borderId="1" xfId="0" applyFont="1" applyBorder="1" applyAlignment="1">
      <alignment horizontal="center" wrapText="1"/>
    </xf>
    <xf numFmtId="0" fontId="26" fillId="0" borderId="1" xfId="0" applyFont="1" applyBorder="1" applyAlignment="1">
      <alignment horizontal="center" vertical="center" wrapText="1"/>
    </xf>
    <xf numFmtId="166" fontId="20" fillId="6" borderId="1" xfId="1" applyNumberFormat="1" applyFont="1" applyFill="1" applyBorder="1" applyAlignment="1">
      <alignment horizontal="center" wrapText="1"/>
    </xf>
    <xf numFmtId="166" fontId="20" fillId="0" borderId="1" xfId="1" applyNumberFormat="1" applyFont="1" applyBorder="1" applyAlignment="1">
      <alignment wrapText="1"/>
    </xf>
    <xf numFmtId="166" fontId="20" fillId="0" borderId="1" xfId="1" applyNumberFormat="1"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166" fontId="20" fillId="6" borderId="1" xfId="1" applyNumberFormat="1" applyFont="1" applyFill="1" applyBorder="1" applyAlignment="1">
      <alignment horizontal="center" vertical="center" wrapText="1"/>
    </xf>
    <xf numFmtId="166" fontId="20" fillId="0" borderId="1" xfId="1" applyNumberFormat="1" applyFont="1" applyBorder="1" applyAlignment="1">
      <alignment vertical="center" wrapText="1"/>
    </xf>
    <xf numFmtId="0" fontId="18" fillId="0" borderId="1" xfId="0" applyFont="1" applyBorder="1" applyAlignment="1">
      <alignment horizontal="right" vertical="center" wrapText="1"/>
    </xf>
    <xf numFmtId="166" fontId="18" fillId="6" borderId="1" xfId="1" applyNumberFormat="1" applyFont="1" applyFill="1" applyBorder="1" applyAlignment="1">
      <alignment vertical="center" wrapText="1"/>
    </xf>
    <xf numFmtId="166" fontId="18" fillId="0" borderId="1" xfId="1" applyNumberFormat="1" applyFont="1" applyBorder="1" applyAlignment="1">
      <alignment vertical="center" wrapText="1"/>
    </xf>
    <xf numFmtId="166" fontId="18" fillId="0" borderId="1" xfId="1" applyNumberFormat="1" applyFont="1" applyBorder="1" applyAlignment="1">
      <alignment horizontal="center" vertical="center" wrapText="1"/>
    </xf>
    <xf numFmtId="166" fontId="20" fillId="7" borderId="1" xfId="1" applyNumberFormat="1" applyFont="1" applyFill="1" applyBorder="1" applyAlignment="1">
      <alignment vertical="center" wrapText="1"/>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7" fillId="0" borderId="0" xfId="0" applyFont="1" applyAlignment="1">
      <alignment vertical="center"/>
    </xf>
    <xf numFmtId="0" fontId="28" fillId="0" borderId="0" xfId="0" applyFont="1" applyAlignment="1">
      <alignment vertical="center"/>
    </xf>
    <xf numFmtId="0" fontId="16" fillId="0" borderId="0" xfId="0" applyFont="1"/>
    <xf numFmtId="0" fontId="3" fillId="0" borderId="0" xfId="0" applyFont="1" applyAlignment="1">
      <alignment horizontal="left" vertical="top"/>
    </xf>
    <xf numFmtId="164" fontId="4" fillId="0" borderId="0" xfId="1" applyNumberFormat="1" applyFont="1" applyAlignment="1">
      <alignment horizontal="right" vertical="top"/>
    </xf>
    <xf numFmtId="10" fontId="4" fillId="0" borderId="0" xfId="2" applyNumberFormat="1" applyFont="1" applyAlignment="1">
      <alignment horizontal="right" vertical="top"/>
    </xf>
    <xf numFmtId="0" fontId="4" fillId="0" borderId="0" xfId="0" applyFont="1" applyAlignment="1">
      <alignment horizontal="left" vertical="top"/>
    </xf>
    <xf numFmtId="0" fontId="3" fillId="8" borderId="0" xfId="0" applyFont="1" applyFill="1" applyAlignment="1">
      <alignment horizontal="left" vertical="top"/>
    </xf>
    <xf numFmtId="164" fontId="4" fillId="8" borderId="0" xfId="1" applyNumberFormat="1" applyFont="1" applyFill="1" applyAlignment="1">
      <alignment horizontal="right" vertical="top"/>
    </xf>
    <xf numFmtId="10" fontId="4" fillId="8" borderId="0" xfId="2" applyNumberFormat="1" applyFont="1" applyFill="1" applyAlignment="1">
      <alignment horizontal="right" vertical="top"/>
    </xf>
    <xf numFmtId="0" fontId="4" fillId="8" borderId="0" xfId="0" applyFont="1" applyFill="1" applyAlignment="1">
      <alignment horizontal="left" vertical="top"/>
    </xf>
    <xf numFmtId="164" fontId="2" fillId="0" borderId="0" xfId="1" applyNumberFormat="1" applyFont="1"/>
    <xf numFmtId="10" fontId="2" fillId="0" borderId="0" xfId="2" applyNumberFormat="1" applyFont="1"/>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xf>
    <xf numFmtId="0" fontId="17" fillId="0" borderId="4" xfId="0" applyFont="1" applyBorder="1" applyAlignment="1">
      <alignment horizontal="left" vertical="top" wrapText="1"/>
    </xf>
    <xf numFmtId="0" fontId="9"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4" borderId="1" xfId="0" applyFont="1" applyFill="1" applyBorder="1" applyAlignment="1">
      <alignment horizontal="center"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9" fillId="0" borderId="0" xfId="0" applyFont="1" applyAlignment="1">
      <alignment horizontal="left" wrapText="1"/>
    </xf>
    <xf numFmtId="0" fontId="10" fillId="0" borderId="0" xfId="0" applyFont="1"/>
    <xf numFmtId="49" fontId="4" fillId="0" borderId="1" xfId="0" applyNumberFormat="1" applyFont="1" applyBorder="1" applyAlignment="1">
      <alignment horizontal="left" vertical="top"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2" xfId="0" applyFont="1" applyBorder="1" applyAlignment="1">
      <alignment horizontal="center"/>
    </xf>
    <xf numFmtId="0" fontId="9" fillId="0" borderId="3" xfId="0" applyFont="1" applyBorder="1" applyAlignment="1">
      <alignment horizontal="center"/>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28" fillId="0" borderId="0" xfId="0" applyFont="1" applyAlignment="1">
      <alignment horizontal="left" vertical="center"/>
    </xf>
    <xf numFmtId="0" fontId="20" fillId="0" borderId="0" xfId="0" applyFont="1" applyAlignment="1">
      <alignment horizontal="left"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0" fontId="18" fillId="0" borderId="1" xfId="0" applyFont="1" applyBorder="1" applyAlignment="1">
      <alignment horizontal="center" wrapText="1"/>
    </xf>
    <xf numFmtId="0" fontId="2" fillId="0" borderId="8" xfId="0" applyFont="1" applyBorder="1" applyAlignment="1">
      <alignment horizontal="left" vertical="top" wrapText="1"/>
    </xf>
    <xf numFmtId="0" fontId="2" fillId="3" borderId="8" xfId="0" applyFont="1" applyFill="1" applyBorder="1" applyAlignment="1">
      <alignment horizontal="left" vertical="top" wrapText="1"/>
    </xf>
    <xf numFmtId="164" fontId="2" fillId="0" borderId="8" xfId="0" applyNumberFormat="1" applyFont="1" applyBorder="1" applyAlignment="1">
      <alignment horizontal="right" vertical="top" wrapText="1"/>
    </xf>
    <xf numFmtId="0" fontId="2" fillId="0" borderId="8" xfId="0" applyFont="1" applyBorder="1" applyAlignment="1">
      <alignment horizontal="left" vertical="top"/>
    </xf>
    <xf numFmtId="0" fontId="2" fillId="3" borderId="8" xfId="0" applyFont="1" applyFill="1" applyBorder="1" applyAlignment="1">
      <alignment vertical="top" wrapText="1"/>
    </xf>
    <xf numFmtId="0" fontId="2" fillId="3" borderId="8" xfId="0" applyFont="1" applyFill="1" applyBorder="1" applyAlignment="1">
      <alignment horizontal="right" vertical="top" wrapText="1"/>
    </xf>
    <xf numFmtId="164" fontId="2" fillId="0" borderId="0" xfId="0" applyNumberFormat="1" applyFont="1" applyBorder="1" applyAlignment="1">
      <alignment horizontal="right" vertical="top" wrapText="1"/>
    </xf>
    <xf numFmtId="0" fontId="9" fillId="0" borderId="0" xfId="0" applyFont="1" applyBorder="1" applyAlignment="1">
      <alignment horizontal="left" vertical="top" wrapText="1"/>
    </xf>
    <xf numFmtId="0" fontId="2" fillId="3" borderId="8" xfId="0" applyFont="1" applyFill="1" applyBorder="1" applyAlignment="1">
      <alignment horizontal="center" vertical="top" wrapText="1"/>
    </xf>
    <xf numFmtId="0" fontId="2" fillId="0" borderId="8" xfId="0" applyFont="1" applyBorder="1" applyAlignment="1">
      <alignment horizontal="center" vertical="top" wrapText="1"/>
    </xf>
    <xf numFmtId="0" fontId="9" fillId="0" borderId="8" xfId="0" applyFont="1" applyBorder="1" applyAlignment="1">
      <alignment horizontal="center"/>
    </xf>
    <xf numFmtId="10" fontId="8" fillId="0" borderId="8" xfId="0" applyNumberFormat="1" applyFont="1" applyBorder="1" applyAlignment="1">
      <alignment horizontal="center" vertical="center" wrapText="1"/>
    </xf>
    <xf numFmtId="164" fontId="8" fillId="0" borderId="8" xfId="0" applyNumberFormat="1" applyFont="1" applyBorder="1" applyAlignment="1">
      <alignment horizontal="right" vertical="top" wrapText="1"/>
    </xf>
    <xf numFmtId="0" fontId="8" fillId="0" borderId="0" xfId="0" applyFont="1" applyBorder="1" applyAlignment="1">
      <alignment horizontal="left" vertical="top"/>
    </xf>
    <xf numFmtId="0" fontId="30" fillId="0" borderId="2" xfId="0" applyFont="1" applyBorder="1" applyAlignment="1">
      <alignment horizontal="left" vertical="center" wrapText="1"/>
    </xf>
    <xf numFmtId="0" fontId="30" fillId="0" borderId="9" xfId="0" applyFont="1" applyBorder="1" applyAlignment="1">
      <alignment horizontal="left" vertical="center" wrapText="1"/>
    </xf>
    <xf numFmtId="0" fontId="30" fillId="0" borderId="3" xfId="0"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0" borderId="4" xfId="0" applyFont="1" applyBorder="1" applyAlignment="1">
      <alignment horizontal="left" vertical="top" wrapText="1"/>
    </xf>
    <xf numFmtId="0" fontId="31" fillId="0" borderId="8"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Normal="100" workbookViewId="0">
      <selection activeCell="G9" sqref="G9"/>
    </sheetView>
  </sheetViews>
  <sheetFormatPr baseColWidth="10" defaultColWidth="8.83203125" defaultRowHeight="15" x14ac:dyDescent="0.2"/>
  <sheetData>
    <row r="1" spans="1:1" x14ac:dyDescent="0.2">
      <c r="A1" s="114" t="s">
        <v>148</v>
      </c>
    </row>
    <row r="3" spans="1:1" x14ac:dyDescent="0.2">
      <c r="A3" t="s">
        <v>147</v>
      </c>
    </row>
    <row r="4" spans="1:1" x14ac:dyDescent="0.2">
      <c r="A4" t="s">
        <v>245</v>
      </c>
    </row>
  </sheetData>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7"/>
  <sheetViews>
    <sheetView view="pageBreakPreview" topLeftCell="A3" zoomScale="130" zoomScaleNormal="100" zoomScaleSheetLayoutView="130" workbookViewId="0">
      <selection activeCell="A4" sqref="A4"/>
    </sheetView>
  </sheetViews>
  <sheetFormatPr baseColWidth="10" defaultColWidth="8.83203125" defaultRowHeight="13" x14ac:dyDescent="0.15"/>
  <cols>
    <col min="1" max="1" width="32.5" style="4" customWidth="1"/>
    <col min="2" max="2" width="11.6640625" style="37" customWidth="1"/>
    <col min="3" max="3" width="7.6640625" style="38" customWidth="1"/>
    <col min="4" max="5" width="11.6640625" style="37" customWidth="1"/>
    <col min="6" max="6" width="7.6640625" style="38" customWidth="1"/>
    <col min="7" max="7" width="11.6640625" style="37" customWidth="1"/>
    <col min="8" max="8" width="8.83203125" style="4"/>
    <col min="9" max="9" width="12.5" style="4" bestFit="1" customWidth="1"/>
    <col min="10" max="16384" width="8.83203125" style="4"/>
  </cols>
  <sheetData>
    <row r="1" spans="1:7" s="26" customFormat="1" x14ac:dyDescent="0.15">
      <c r="A1" s="26" t="s">
        <v>216</v>
      </c>
      <c r="B1" s="123" t="s">
        <v>217</v>
      </c>
      <c r="C1" s="124"/>
      <c r="D1" s="123"/>
      <c r="E1" s="123"/>
      <c r="F1" s="124"/>
      <c r="G1" s="123"/>
    </row>
    <row r="2" spans="1:7" s="26" customFormat="1" x14ac:dyDescent="0.15">
      <c r="A2" s="26" t="s">
        <v>218</v>
      </c>
      <c r="B2" s="123" t="s">
        <v>219</v>
      </c>
      <c r="C2" s="124"/>
      <c r="D2" s="123"/>
      <c r="E2" s="123"/>
      <c r="F2" s="124"/>
      <c r="G2" s="123"/>
    </row>
    <row r="3" spans="1:7" s="3" customFormat="1" ht="42" x14ac:dyDescent="0.15">
      <c r="A3" s="1" t="s">
        <v>114</v>
      </c>
      <c r="B3" s="1" t="s">
        <v>45</v>
      </c>
      <c r="C3" s="2" t="s">
        <v>49</v>
      </c>
      <c r="D3" s="1" t="s">
        <v>0</v>
      </c>
      <c r="E3" s="1" t="s">
        <v>1</v>
      </c>
      <c r="F3" s="2" t="s">
        <v>49</v>
      </c>
      <c r="G3" s="1" t="s">
        <v>2</v>
      </c>
    </row>
    <row r="4" spans="1:7" s="3" customFormat="1" x14ac:dyDescent="0.15">
      <c r="A4" s="1"/>
      <c r="B4" s="1"/>
      <c r="C4" s="2"/>
      <c r="D4" s="1"/>
      <c r="E4" s="1"/>
      <c r="F4" s="2"/>
      <c r="G4" s="1"/>
    </row>
    <row r="5" spans="1:7" x14ac:dyDescent="0.15">
      <c r="A5" s="129" t="s">
        <v>115</v>
      </c>
      <c r="B5" s="129"/>
      <c r="C5" s="129"/>
      <c r="D5" s="129"/>
      <c r="E5" s="129"/>
      <c r="F5" s="129"/>
      <c r="G5" s="129"/>
    </row>
    <row r="6" spans="1:7" ht="17" x14ac:dyDescent="0.15">
      <c r="A6" s="5" t="s">
        <v>116</v>
      </c>
      <c r="B6" s="6">
        <v>400000</v>
      </c>
      <c r="C6" s="7"/>
      <c r="D6" s="8"/>
      <c r="E6" s="8"/>
      <c r="F6" s="7"/>
      <c r="G6" s="9">
        <f t="shared" ref="G6:G14" si="0">SUM(B6:E6)</f>
        <v>400000</v>
      </c>
    </row>
    <row r="7" spans="1:7" ht="17" x14ac:dyDescent="0.15">
      <c r="A7" s="5" t="s">
        <v>222</v>
      </c>
      <c r="B7" s="6">
        <v>0</v>
      </c>
      <c r="C7" s="7"/>
      <c r="D7" s="8"/>
      <c r="E7" s="8"/>
      <c r="F7" s="7"/>
      <c r="G7" s="9">
        <f t="shared" si="0"/>
        <v>0</v>
      </c>
    </row>
    <row r="8" spans="1:7" ht="31" x14ac:dyDescent="0.15">
      <c r="A8" s="5" t="s">
        <v>223</v>
      </c>
      <c r="B8" s="6">
        <v>10000</v>
      </c>
      <c r="C8" s="7"/>
      <c r="D8" s="8"/>
      <c r="E8" s="8"/>
      <c r="F8" s="7"/>
      <c r="G8" s="9">
        <f t="shared" si="0"/>
        <v>10000</v>
      </c>
    </row>
    <row r="9" spans="1:7" ht="31" x14ac:dyDescent="0.15">
      <c r="A9" s="5" t="s">
        <v>224</v>
      </c>
      <c r="B9" s="10">
        <v>4500</v>
      </c>
      <c r="C9" s="7"/>
      <c r="D9" s="8"/>
      <c r="E9" s="8"/>
      <c r="F9" s="7"/>
      <c r="G9" s="9">
        <f t="shared" si="0"/>
        <v>4500</v>
      </c>
    </row>
    <row r="10" spans="1:7" ht="17" x14ac:dyDescent="0.15">
      <c r="A10" s="5" t="s">
        <v>232</v>
      </c>
      <c r="B10" s="8"/>
      <c r="C10" s="7"/>
      <c r="D10" s="6">
        <v>0</v>
      </c>
      <c r="E10" s="6">
        <v>0</v>
      </c>
      <c r="F10" s="7"/>
      <c r="G10" s="9">
        <f t="shared" si="0"/>
        <v>0</v>
      </c>
    </row>
    <row r="11" spans="1:7" ht="14" x14ac:dyDescent="0.15">
      <c r="A11" s="5" t="s">
        <v>3</v>
      </c>
      <c r="B11" s="8"/>
      <c r="C11" s="7"/>
      <c r="D11" s="6">
        <v>100000</v>
      </c>
      <c r="E11" s="6">
        <v>0</v>
      </c>
      <c r="F11" s="7"/>
      <c r="G11" s="9">
        <f t="shared" si="0"/>
        <v>100000</v>
      </c>
    </row>
    <row r="12" spans="1:7" ht="31" x14ac:dyDescent="0.15">
      <c r="A12" s="5" t="s">
        <v>233</v>
      </c>
      <c r="B12" s="8"/>
      <c r="C12" s="7"/>
      <c r="D12" s="10">
        <v>47500</v>
      </c>
      <c r="E12" s="8"/>
      <c r="F12" s="7"/>
      <c r="G12" s="9">
        <f t="shared" si="0"/>
        <v>47500</v>
      </c>
    </row>
    <row r="13" spans="1:7" ht="14" x14ac:dyDescent="0.15">
      <c r="A13" s="5" t="s">
        <v>109</v>
      </c>
      <c r="B13" s="8"/>
      <c r="C13" s="7"/>
      <c r="D13" s="6">
        <v>176000</v>
      </c>
      <c r="E13" s="8"/>
      <c r="F13" s="7"/>
      <c r="G13" s="9">
        <f t="shared" si="0"/>
        <v>176000</v>
      </c>
    </row>
    <row r="14" spans="1:7" ht="17" x14ac:dyDescent="0.15">
      <c r="A14" s="11" t="s">
        <v>225</v>
      </c>
      <c r="B14" s="8"/>
      <c r="C14" s="12"/>
      <c r="D14" s="13">
        <f>SUM(D15:D17)</f>
        <v>10000</v>
      </c>
      <c r="E14" s="13">
        <f>SUM(E15:E17)</f>
        <v>81000</v>
      </c>
      <c r="F14" s="12"/>
      <c r="G14" s="14">
        <f t="shared" si="0"/>
        <v>91000</v>
      </c>
    </row>
    <row r="15" spans="1:7" s="20" customFormat="1" ht="17" x14ac:dyDescent="0.15">
      <c r="A15" s="15" t="s">
        <v>226</v>
      </c>
      <c r="B15" s="16"/>
      <c r="C15" s="17"/>
      <c r="D15" s="18">
        <v>0</v>
      </c>
      <c r="E15" s="8"/>
      <c r="F15" s="17"/>
      <c r="G15" s="19">
        <f>SUM(D15:E15,B15)</f>
        <v>0</v>
      </c>
    </row>
    <row r="16" spans="1:7" s="20" customFormat="1" ht="17" x14ac:dyDescent="0.15">
      <c r="A16" s="15" t="s">
        <v>227</v>
      </c>
      <c r="B16" s="16"/>
      <c r="C16" s="17"/>
      <c r="D16" s="21">
        <v>10000</v>
      </c>
      <c r="E16" s="21">
        <v>31000</v>
      </c>
      <c r="F16" s="17"/>
      <c r="G16" s="22">
        <f t="shared" ref="G16:G17" si="1">SUM(D16:E16,B16)</f>
        <v>41000</v>
      </c>
    </row>
    <row r="17" spans="1:7" s="20" customFormat="1" ht="17" x14ac:dyDescent="0.15">
      <c r="A17" s="15" t="s">
        <v>228</v>
      </c>
      <c r="B17" s="16"/>
      <c r="C17" s="17"/>
      <c r="D17" s="16"/>
      <c r="E17" s="18">
        <v>50000</v>
      </c>
      <c r="F17" s="17"/>
      <c r="G17" s="19">
        <f t="shared" si="1"/>
        <v>50000</v>
      </c>
    </row>
    <row r="18" spans="1:7" s="26" customFormat="1" ht="14" x14ac:dyDescent="0.15">
      <c r="A18" s="23" t="s">
        <v>4</v>
      </c>
      <c r="B18" s="24">
        <f>SUM(B6:B14)</f>
        <v>414500</v>
      </c>
      <c r="C18" s="25">
        <f>B18/G18</f>
        <v>0.5</v>
      </c>
      <c r="D18" s="14">
        <f>SUM(D6:D14)</f>
        <v>333500</v>
      </c>
      <c r="E18" s="14">
        <f>SUM(E6:E14)</f>
        <v>81000</v>
      </c>
      <c r="F18" s="25">
        <f>(D18+E18)/G18</f>
        <v>0.5</v>
      </c>
      <c r="G18" s="14">
        <f>B18+D18+E18</f>
        <v>829000</v>
      </c>
    </row>
    <row r="19" spans="1:7" s="26" customFormat="1" x14ac:dyDescent="0.15">
      <c r="A19" s="23"/>
      <c r="B19" s="24"/>
      <c r="C19" s="25"/>
      <c r="D19" s="14"/>
      <c r="E19" s="14"/>
      <c r="F19" s="25"/>
      <c r="G19" s="14"/>
    </row>
    <row r="20" spans="1:7" x14ac:dyDescent="0.15">
      <c r="A20" s="128" t="s">
        <v>229</v>
      </c>
      <c r="B20" s="128"/>
      <c r="C20" s="128"/>
      <c r="D20" s="128"/>
      <c r="E20" s="128"/>
      <c r="F20" s="128"/>
      <c r="G20" s="128"/>
    </row>
    <row r="21" spans="1:7" ht="14" x14ac:dyDescent="0.15">
      <c r="A21" s="5" t="s">
        <v>5</v>
      </c>
      <c r="B21" s="9">
        <f>'Expense Narrative'!F14</f>
        <v>148500</v>
      </c>
      <c r="C21" s="12"/>
      <c r="D21" s="9">
        <f>'Expense Narrative'!G14</f>
        <v>148500</v>
      </c>
      <c r="E21" s="9">
        <f>'Expense Narrative'!H14</f>
        <v>35000</v>
      </c>
      <c r="F21" s="12"/>
      <c r="G21" s="9">
        <f t="shared" ref="G21:G40" si="2">SUM(B21:E21)</f>
        <v>332000</v>
      </c>
    </row>
    <row r="22" spans="1:7" ht="14" x14ac:dyDescent="0.15">
      <c r="A22" s="5" t="s">
        <v>6</v>
      </c>
      <c r="B22" s="9">
        <f>'Expense Narrative'!F22</f>
        <v>30630</v>
      </c>
      <c r="C22" s="12"/>
      <c r="D22" s="9">
        <f>'Expense Narrative'!G22</f>
        <v>30630</v>
      </c>
      <c r="E22" s="9">
        <f>'Expense Narrative'!H22</f>
        <v>2500</v>
      </c>
      <c r="F22" s="12"/>
      <c r="G22" s="9">
        <f t="shared" si="2"/>
        <v>63760</v>
      </c>
    </row>
    <row r="23" spans="1:7" ht="14" x14ac:dyDescent="0.15">
      <c r="A23" s="5" t="s">
        <v>7</v>
      </c>
      <c r="B23" s="9">
        <f>'Expense Narrative'!G38</f>
        <v>6508</v>
      </c>
      <c r="C23" s="12"/>
      <c r="D23" s="9">
        <f>'Expense Narrative'!H38</f>
        <v>6508</v>
      </c>
      <c r="E23" s="9">
        <f>'Expense Narrative'!I38</f>
        <v>0</v>
      </c>
      <c r="F23" s="12"/>
      <c r="G23" s="9">
        <f t="shared" si="2"/>
        <v>13016</v>
      </c>
    </row>
    <row r="24" spans="1:7" ht="14" x14ac:dyDescent="0.15">
      <c r="A24" s="5" t="s">
        <v>8</v>
      </c>
      <c r="B24" s="9">
        <f>'Expense Narrative'!F50</f>
        <v>8199</v>
      </c>
      <c r="C24" s="12"/>
      <c r="D24" s="9">
        <f>'Expense Narrative'!G50</f>
        <v>13000</v>
      </c>
      <c r="E24" s="9">
        <f>'Expense Narrative'!H50</f>
        <v>5000</v>
      </c>
      <c r="F24" s="12"/>
      <c r="G24" s="27">
        <f t="shared" si="2"/>
        <v>26199</v>
      </c>
    </row>
    <row r="25" spans="1:7" ht="14" x14ac:dyDescent="0.15">
      <c r="A25" s="5" t="s">
        <v>9</v>
      </c>
      <c r="B25" s="9">
        <f>'Expense Narrative'!F62</f>
        <v>6000</v>
      </c>
      <c r="C25" s="12"/>
      <c r="D25" s="9">
        <f>'Expense Narrative'!G62</f>
        <v>23400</v>
      </c>
      <c r="E25" s="9">
        <f>'Expense Narrative'!H62</f>
        <v>4000</v>
      </c>
      <c r="F25" s="12"/>
      <c r="G25" s="9">
        <f t="shared" si="2"/>
        <v>33400</v>
      </c>
    </row>
    <row r="26" spans="1:7" ht="14" x14ac:dyDescent="0.15">
      <c r="A26" s="11" t="s">
        <v>66</v>
      </c>
      <c r="B26" s="13">
        <f>SUM(B27:B30)</f>
        <v>104700</v>
      </c>
      <c r="C26" s="12"/>
      <c r="D26" s="13">
        <f>SUM(D27:D30)</f>
        <v>26321</v>
      </c>
      <c r="E26" s="8"/>
      <c r="F26" s="12"/>
      <c r="G26" s="14">
        <f t="shared" si="2"/>
        <v>131021</v>
      </c>
    </row>
    <row r="27" spans="1:7" s="20" customFormat="1" ht="14" x14ac:dyDescent="0.15">
      <c r="A27" s="15" t="s">
        <v>70</v>
      </c>
      <c r="B27" s="19">
        <f>'Expense Narrative'!G69</f>
        <v>15000</v>
      </c>
      <c r="C27" s="28"/>
      <c r="D27" s="19">
        <f>'Expense Narrative'!H69</f>
        <v>5000</v>
      </c>
      <c r="E27" s="8"/>
      <c r="F27" s="28"/>
      <c r="G27" s="19">
        <f t="shared" si="2"/>
        <v>20000</v>
      </c>
    </row>
    <row r="28" spans="1:7" s="20" customFormat="1" ht="14" x14ac:dyDescent="0.15">
      <c r="A28" s="15" t="s">
        <v>71</v>
      </c>
      <c r="B28" s="19">
        <f>'Expense Narrative'!G70</f>
        <v>8500</v>
      </c>
      <c r="C28" s="28"/>
      <c r="D28" s="19">
        <f>'Expense Narrative'!H70</f>
        <v>0</v>
      </c>
      <c r="E28" s="8"/>
      <c r="F28" s="28"/>
      <c r="G28" s="19">
        <f t="shared" si="2"/>
        <v>8500</v>
      </c>
    </row>
    <row r="29" spans="1:7" s="20" customFormat="1" ht="14" x14ac:dyDescent="0.15">
      <c r="A29" s="15" t="s">
        <v>142</v>
      </c>
      <c r="B29" s="19">
        <f>'Expense Narrative'!G71</f>
        <v>31200</v>
      </c>
      <c r="C29" s="28"/>
      <c r="D29" s="19">
        <f>'Expense Narrative'!H71</f>
        <v>21321</v>
      </c>
      <c r="E29" s="8"/>
      <c r="F29" s="28"/>
      <c r="G29" s="19">
        <f t="shared" si="2"/>
        <v>52521</v>
      </c>
    </row>
    <row r="30" spans="1:7" s="20" customFormat="1" ht="14" x14ac:dyDescent="0.15">
      <c r="A30" s="15" t="s">
        <v>143</v>
      </c>
      <c r="B30" s="19">
        <f>'Expense Narrative'!G72</f>
        <v>50000</v>
      </c>
      <c r="C30" s="28"/>
      <c r="D30" s="19">
        <f>'Expense Narrative'!H72</f>
        <v>0</v>
      </c>
      <c r="E30" s="8"/>
      <c r="F30" s="28"/>
      <c r="G30" s="19">
        <f t="shared" si="2"/>
        <v>50000</v>
      </c>
    </row>
    <row r="31" spans="1:7" ht="14" x14ac:dyDescent="0.15">
      <c r="A31" s="11" t="s">
        <v>67</v>
      </c>
      <c r="B31" s="13">
        <f>SUM(B32:B38)</f>
        <v>60019</v>
      </c>
      <c r="C31" s="12"/>
      <c r="D31" s="13">
        <f>SUM(D32:D38)</f>
        <v>44957</v>
      </c>
      <c r="E31" s="13">
        <f>SUM(E32:E38)</f>
        <v>34500</v>
      </c>
      <c r="F31" s="12"/>
      <c r="G31" s="14">
        <f t="shared" si="2"/>
        <v>139476</v>
      </c>
    </row>
    <row r="32" spans="1:7" s="20" customFormat="1" ht="17" x14ac:dyDescent="0.15">
      <c r="A32" s="15" t="s">
        <v>230</v>
      </c>
      <c r="B32" s="29">
        <f>'Expense Narrative'!F82</f>
        <v>26000</v>
      </c>
      <c r="C32" s="28"/>
      <c r="D32" s="29">
        <f>'Expense Narrative'!G82</f>
        <v>10000</v>
      </c>
      <c r="E32" s="29">
        <f>'Expense Narrative'!H82</f>
        <v>31000</v>
      </c>
      <c r="F32" s="28"/>
      <c r="G32" s="22">
        <f t="shared" si="2"/>
        <v>67000</v>
      </c>
    </row>
    <row r="33" spans="1:9" s="20" customFormat="1" ht="14" x14ac:dyDescent="0.15">
      <c r="A33" s="15" t="s">
        <v>52</v>
      </c>
      <c r="B33" s="29">
        <f>'Expense Narrative'!F83</f>
        <v>22001</v>
      </c>
      <c r="C33" s="28"/>
      <c r="D33" s="19">
        <f>'Expense Narrative'!G83</f>
        <v>22003</v>
      </c>
      <c r="E33" s="19">
        <f>'Expense Narrative'!H83</f>
        <v>3500</v>
      </c>
      <c r="F33" s="28"/>
      <c r="G33" s="19">
        <f t="shared" si="2"/>
        <v>47504</v>
      </c>
    </row>
    <row r="34" spans="1:9" s="20" customFormat="1" ht="14" x14ac:dyDescent="0.15">
      <c r="A34" s="15" t="s">
        <v>53</v>
      </c>
      <c r="B34" s="29">
        <f>'Expense Narrative'!F84</f>
        <v>5250</v>
      </c>
      <c r="C34" s="28"/>
      <c r="D34" s="19">
        <f>'Expense Narrative'!G84</f>
        <v>5250</v>
      </c>
      <c r="E34" s="19">
        <f>'Expense Narrative'!H84</f>
        <v>0</v>
      </c>
      <c r="F34" s="28"/>
      <c r="G34" s="19">
        <f t="shared" si="2"/>
        <v>10500</v>
      </c>
    </row>
    <row r="35" spans="1:9" s="20" customFormat="1" ht="12.5" customHeight="1" x14ac:dyDescent="0.15">
      <c r="A35" s="15" t="s">
        <v>108</v>
      </c>
      <c r="B35" s="29">
        <f>'Expense Narrative'!F85</f>
        <v>1500</v>
      </c>
      <c r="C35" s="28"/>
      <c r="D35" s="19">
        <f>'Expense Narrative'!G85</f>
        <v>1500</v>
      </c>
      <c r="E35" s="19">
        <f>'Expense Narrative'!H85</f>
        <v>0</v>
      </c>
      <c r="F35" s="28"/>
      <c r="G35" s="19">
        <f t="shared" si="2"/>
        <v>3000</v>
      </c>
    </row>
    <row r="36" spans="1:9" s="20" customFormat="1" ht="14" x14ac:dyDescent="0.15">
      <c r="A36" s="15" t="s">
        <v>54</v>
      </c>
      <c r="B36" s="29">
        <f>'Expense Narrative'!F86</f>
        <v>800</v>
      </c>
      <c r="C36" s="28"/>
      <c r="D36" s="19">
        <f>'Expense Narrative'!G86</f>
        <v>1200</v>
      </c>
      <c r="E36" s="19">
        <f>'Expense Narrative'!H86</f>
        <v>0</v>
      </c>
      <c r="F36" s="28"/>
      <c r="G36" s="19">
        <f t="shared" si="2"/>
        <v>2000</v>
      </c>
    </row>
    <row r="37" spans="1:9" s="20" customFormat="1" ht="14" x14ac:dyDescent="0.15">
      <c r="A37" s="15" t="s">
        <v>55</v>
      </c>
      <c r="B37" s="29">
        <f>'Expense Narrative'!F87</f>
        <v>2468</v>
      </c>
      <c r="C37" s="28"/>
      <c r="D37" s="19">
        <f>'Expense Narrative'!G87</f>
        <v>3004</v>
      </c>
      <c r="E37" s="19">
        <f>'Expense Narrative'!H87</f>
        <v>0</v>
      </c>
      <c r="F37" s="28"/>
      <c r="G37" s="19">
        <f t="shared" si="2"/>
        <v>5472</v>
      </c>
    </row>
    <row r="38" spans="1:9" s="20" customFormat="1" ht="14" x14ac:dyDescent="0.15">
      <c r="A38" s="15" t="s">
        <v>155</v>
      </c>
      <c r="B38" s="29">
        <f>'Expense Narrative'!F88</f>
        <v>2000</v>
      </c>
      <c r="C38" s="28"/>
      <c r="D38" s="19">
        <f>'Expense Narrative'!G88</f>
        <v>2000</v>
      </c>
      <c r="E38" s="19">
        <f>'Expense Narrative'!H88</f>
        <v>0</v>
      </c>
      <c r="F38" s="28"/>
      <c r="G38" s="19">
        <f t="shared" si="2"/>
        <v>4000</v>
      </c>
    </row>
    <row r="39" spans="1:9" s="26" customFormat="1" ht="14" x14ac:dyDescent="0.15">
      <c r="A39" s="30" t="s">
        <v>65</v>
      </c>
      <c r="B39" s="13">
        <f>B21+B22+B23+B24+B25+B26+B31</f>
        <v>364556</v>
      </c>
      <c r="C39" s="7"/>
      <c r="D39" s="13">
        <f>D21+D22+D23+D24+D25+D26+D31</f>
        <v>293316</v>
      </c>
      <c r="E39" s="13">
        <f>E21+E22+E23+E24+E25+E26+E31</f>
        <v>81000</v>
      </c>
      <c r="F39" s="7"/>
      <c r="G39" s="14">
        <f t="shared" si="2"/>
        <v>738872</v>
      </c>
    </row>
    <row r="40" spans="1:9" s="26" customFormat="1" ht="14" x14ac:dyDescent="0.15">
      <c r="A40" s="30" t="s">
        <v>192</v>
      </c>
      <c r="B40" s="13">
        <f>'Expense Narrative'!F97</f>
        <v>49944.172000000006</v>
      </c>
      <c r="C40" s="7"/>
      <c r="D40" s="13">
        <f>'Expense Narrative'!G97</f>
        <v>40184.292000000001</v>
      </c>
      <c r="E40" s="13">
        <f>'Expense Narrative'!H97</f>
        <v>0</v>
      </c>
      <c r="F40" s="7"/>
      <c r="G40" s="14">
        <f t="shared" si="2"/>
        <v>90128.464000000007</v>
      </c>
    </row>
    <row r="41" spans="1:9" s="26" customFormat="1" x14ac:dyDescent="0.15">
      <c r="A41" s="31" t="s">
        <v>10</v>
      </c>
      <c r="B41" s="32">
        <f>SUM(B39:B40)</f>
        <v>414500.17200000002</v>
      </c>
      <c r="C41" s="25">
        <f>B41/G41</f>
        <v>0.49999992762368345</v>
      </c>
      <c r="D41" s="33">
        <f>SUM(D39:D40)</f>
        <v>333500.29200000002</v>
      </c>
      <c r="E41" s="33">
        <f>SUM(E39:E40)</f>
        <v>81000</v>
      </c>
      <c r="F41" s="25">
        <f>(D41+E41)/G41</f>
        <v>0.5000000723763165</v>
      </c>
      <c r="G41" s="24">
        <f>SUM(B41+D41+E41)</f>
        <v>829000.46400000004</v>
      </c>
      <c r="H41" s="34"/>
      <c r="I41" s="35"/>
    </row>
    <row r="42" spans="1:9" ht="16" x14ac:dyDescent="0.15">
      <c r="A42" s="31" t="s">
        <v>231</v>
      </c>
      <c r="B42" s="32">
        <f>B18-B41</f>
        <v>-0.1720000000204891</v>
      </c>
      <c r="C42" s="7"/>
      <c r="D42" s="33">
        <f>D18-D41</f>
        <v>-0.29200000001583248</v>
      </c>
      <c r="E42" s="33">
        <f>E18-E41</f>
        <v>0</v>
      </c>
      <c r="F42" s="7"/>
      <c r="G42" s="33">
        <f>G18-G41</f>
        <v>-0.46400000003632158</v>
      </c>
      <c r="H42" s="34"/>
      <c r="I42" s="36"/>
    </row>
    <row r="44" spans="1:9" s="118" customFormat="1" ht="16" x14ac:dyDescent="0.2">
      <c r="A44" s="115" t="s">
        <v>117</v>
      </c>
      <c r="B44" s="116"/>
      <c r="C44" s="117"/>
      <c r="D44" s="116"/>
      <c r="E44" s="116"/>
      <c r="F44" s="117"/>
      <c r="G44" s="116"/>
    </row>
    <row r="45" spans="1:9" s="122" customFormat="1" ht="16" x14ac:dyDescent="0.2">
      <c r="A45" s="119" t="s">
        <v>210</v>
      </c>
      <c r="B45" s="120"/>
      <c r="C45" s="121"/>
      <c r="D45" s="120"/>
      <c r="E45" s="120"/>
      <c r="F45" s="121"/>
      <c r="G45" s="120"/>
    </row>
    <row r="46" spans="1:9" s="122" customFormat="1" ht="16" x14ac:dyDescent="0.2">
      <c r="A46" s="119" t="s">
        <v>213</v>
      </c>
      <c r="B46" s="120"/>
      <c r="C46" s="121"/>
      <c r="D46" s="120"/>
      <c r="E46" s="120"/>
      <c r="F46" s="121"/>
      <c r="G46" s="120"/>
    </row>
    <row r="47" spans="1:9" s="118" customFormat="1" ht="16" x14ac:dyDescent="0.2">
      <c r="A47" s="115" t="s">
        <v>201</v>
      </c>
      <c r="B47" s="116"/>
      <c r="C47" s="117"/>
      <c r="D47" s="116"/>
      <c r="E47" s="116"/>
      <c r="F47" s="117"/>
      <c r="G47" s="116"/>
    </row>
    <row r="48" spans="1:9" s="118" customFormat="1" ht="16" x14ac:dyDescent="0.2">
      <c r="A48" s="115" t="s">
        <v>202</v>
      </c>
      <c r="B48" s="116"/>
      <c r="C48" s="117"/>
      <c r="D48" s="116"/>
      <c r="E48" s="116"/>
      <c r="F48" s="117"/>
      <c r="G48" s="116"/>
    </row>
    <row r="49" spans="1:7" s="118" customFormat="1" ht="16" x14ac:dyDescent="0.2">
      <c r="A49" s="115" t="s">
        <v>234</v>
      </c>
      <c r="B49" s="116"/>
      <c r="C49" s="117"/>
      <c r="D49" s="116"/>
      <c r="E49" s="116"/>
      <c r="F49" s="117"/>
      <c r="G49" s="116"/>
    </row>
    <row r="50" spans="1:7" s="118" customFormat="1" ht="16" x14ac:dyDescent="0.2">
      <c r="A50" s="115" t="s">
        <v>203</v>
      </c>
      <c r="B50" s="116"/>
      <c r="C50" s="117"/>
      <c r="D50" s="116"/>
      <c r="E50" s="116"/>
      <c r="F50" s="117"/>
      <c r="G50" s="116"/>
    </row>
    <row r="51" spans="1:7" s="118" customFormat="1" ht="16" x14ac:dyDescent="0.2">
      <c r="A51" s="115" t="s">
        <v>204</v>
      </c>
      <c r="B51" s="116"/>
      <c r="C51" s="117"/>
      <c r="D51" s="116"/>
      <c r="E51" s="116"/>
      <c r="F51" s="117"/>
      <c r="G51" s="116"/>
    </row>
    <row r="52" spans="1:7" s="118" customFormat="1" ht="16" x14ac:dyDescent="0.2">
      <c r="A52" s="115" t="s">
        <v>205</v>
      </c>
      <c r="B52" s="116"/>
      <c r="C52" s="117"/>
      <c r="D52" s="116"/>
      <c r="E52" s="116"/>
      <c r="F52" s="117"/>
      <c r="G52" s="116"/>
    </row>
    <row r="53" spans="1:7" s="118" customFormat="1" ht="16" x14ac:dyDescent="0.2">
      <c r="A53" s="115" t="s">
        <v>206</v>
      </c>
      <c r="B53" s="116"/>
      <c r="C53" s="117"/>
      <c r="D53" s="116"/>
      <c r="E53" s="116"/>
      <c r="F53" s="117"/>
      <c r="G53" s="116"/>
    </row>
    <row r="54" spans="1:7" s="118" customFormat="1" ht="16" x14ac:dyDescent="0.2">
      <c r="A54" s="115" t="s">
        <v>207</v>
      </c>
      <c r="B54" s="116"/>
      <c r="C54" s="117"/>
      <c r="D54" s="116"/>
      <c r="E54" s="116"/>
      <c r="F54" s="117"/>
      <c r="G54" s="116"/>
    </row>
    <row r="55" spans="1:7" s="118" customFormat="1" ht="16" x14ac:dyDescent="0.2">
      <c r="A55" s="115" t="s">
        <v>208</v>
      </c>
      <c r="B55" s="116"/>
      <c r="C55" s="117"/>
      <c r="D55" s="116"/>
      <c r="E55" s="116"/>
      <c r="F55" s="117"/>
      <c r="G55" s="116"/>
    </row>
    <row r="56" spans="1:7" s="118" customFormat="1" ht="16" x14ac:dyDescent="0.2">
      <c r="A56" s="115" t="s">
        <v>209</v>
      </c>
      <c r="B56" s="116"/>
      <c r="C56" s="117"/>
      <c r="D56" s="116"/>
      <c r="E56" s="116"/>
      <c r="F56" s="117"/>
      <c r="G56" s="116"/>
    </row>
    <row r="57" spans="1:7" s="118" customFormat="1" ht="16" x14ac:dyDescent="0.2">
      <c r="A57" s="115" t="s">
        <v>211</v>
      </c>
      <c r="B57" s="116"/>
      <c r="C57" s="117"/>
      <c r="D57" s="116"/>
      <c r="E57" s="116"/>
      <c r="F57" s="117"/>
      <c r="G57" s="116"/>
    </row>
  </sheetData>
  <mergeCells count="2">
    <mergeCell ref="A20:G20"/>
    <mergeCell ref="A5:G5"/>
  </mergeCell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2"/>
  <sheetViews>
    <sheetView tabSelected="1" view="pageBreakPreview" topLeftCell="A32" zoomScaleNormal="70" zoomScaleSheetLayoutView="100" workbookViewId="0">
      <selection activeCell="F39" sqref="F39"/>
    </sheetView>
  </sheetViews>
  <sheetFormatPr baseColWidth="10" defaultColWidth="8.83203125" defaultRowHeight="14" x14ac:dyDescent="0.2"/>
  <cols>
    <col min="1" max="1" width="116" style="77" customWidth="1"/>
    <col min="2" max="16384" width="8.83203125" style="77"/>
  </cols>
  <sheetData>
    <row r="1" spans="1:1" ht="24" customHeight="1" x14ac:dyDescent="0.2">
      <c r="A1" s="77" t="s">
        <v>145</v>
      </c>
    </row>
    <row r="2" spans="1:1" s="78" customFormat="1" ht="15" x14ac:dyDescent="0.2">
      <c r="A2" s="78" t="s">
        <v>149</v>
      </c>
    </row>
    <row r="4" spans="1:1" s="78" customFormat="1" ht="15" x14ac:dyDescent="0.2">
      <c r="A4" s="78" t="s">
        <v>138</v>
      </c>
    </row>
    <row r="6" spans="1:1" s="78" customFormat="1" ht="15" x14ac:dyDescent="0.2">
      <c r="A6" s="78" t="s">
        <v>146</v>
      </c>
    </row>
    <row r="7" spans="1:1" ht="41.75" customHeight="1" x14ac:dyDescent="0.2">
      <c r="A7" s="77" t="s">
        <v>150</v>
      </c>
    </row>
    <row r="9" spans="1:1" s="78" customFormat="1" ht="15" x14ac:dyDescent="0.2">
      <c r="A9" s="78" t="s">
        <v>235</v>
      </c>
    </row>
    <row r="10" spans="1:1" ht="37.25" customHeight="1" x14ac:dyDescent="0.2">
      <c r="A10" s="77" t="s">
        <v>151</v>
      </c>
    </row>
    <row r="12" spans="1:1" s="78" customFormat="1" ht="15" x14ac:dyDescent="0.2">
      <c r="A12" s="78" t="s">
        <v>236</v>
      </c>
    </row>
    <row r="13" spans="1:1" ht="234.5" customHeight="1" x14ac:dyDescent="0.2">
      <c r="A13" s="191" t="s">
        <v>247</v>
      </c>
    </row>
    <row r="14" spans="1:1" ht="15" x14ac:dyDescent="0.2">
      <c r="A14" s="77" t="s">
        <v>144</v>
      </c>
    </row>
    <row r="16" spans="1:1" s="78" customFormat="1" ht="15" x14ac:dyDescent="0.2">
      <c r="A16" s="78" t="s">
        <v>237</v>
      </c>
    </row>
    <row r="17" spans="1:1" s="79" customFormat="1" ht="15" x14ac:dyDescent="0.2">
      <c r="A17" s="191" t="s">
        <v>139</v>
      </c>
    </row>
    <row r="18" spans="1:1" ht="15" x14ac:dyDescent="0.2">
      <c r="A18" s="77" t="s">
        <v>144</v>
      </c>
    </row>
    <row r="20" spans="1:1" s="78" customFormat="1" ht="15" x14ac:dyDescent="0.2">
      <c r="A20" s="78" t="s">
        <v>238</v>
      </c>
    </row>
    <row r="21" spans="1:1" s="79" customFormat="1" ht="15" x14ac:dyDescent="0.2">
      <c r="A21" s="191" t="s">
        <v>140</v>
      </c>
    </row>
    <row r="22" spans="1:1" ht="15" x14ac:dyDescent="0.2">
      <c r="A22" s="77" t="s">
        <v>144</v>
      </c>
    </row>
    <row r="24" spans="1:1" s="78" customFormat="1" ht="15" x14ac:dyDescent="0.2">
      <c r="A24" s="78" t="s">
        <v>239</v>
      </c>
    </row>
    <row r="25" spans="1:1" s="79" customFormat="1" ht="15" x14ac:dyDescent="0.2">
      <c r="A25" s="191" t="s">
        <v>141</v>
      </c>
    </row>
    <row r="26" spans="1:1" ht="15" x14ac:dyDescent="0.2">
      <c r="A26" s="77" t="s">
        <v>144</v>
      </c>
    </row>
    <row r="28" spans="1:1" s="78" customFormat="1" ht="15" x14ac:dyDescent="0.2">
      <c r="A28" s="78" t="s">
        <v>240</v>
      </c>
    </row>
    <row r="29" spans="1:1" s="79" customFormat="1" ht="356" x14ac:dyDescent="0.2">
      <c r="A29" s="191" t="s">
        <v>212</v>
      </c>
    </row>
    <row r="30" spans="1:1" ht="15" x14ac:dyDescent="0.2">
      <c r="A30" s="77" t="s">
        <v>144</v>
      </c>
    </row>
    <row r="32" spans="1:1" s="78" customFormat="1" ht="15" x14ac:dyDescent="0.2">
      <c r="A32" s="78" t="s">
        <v>241</v>
      </c>
    </row>
    <row r="33" spans="1:1" s="79" customFormat="1" ht="47.5" customHeight="1" x14ac:dyDescent="0.2">
      <c r="A33" s="191" t="s">
        <v>248</v>
      </c>
    </row>
    <row r="34" spans="1:1" ht="15" x14ac:dyDescent="0.2">
      <c r="A34" s="77" t="s">
        <v>144</v>
      </c>
    </row>
    <row r="36" spans="1:1" s="78" customFormat="1" ht="15" x14ac:dyDescent="0.2">
      <c r="A36" s="78" t="s">
        <v>242</v>
      </c>
    </row>
    <row r="37" spans="1:1" s="79" customFormat="1" ht="63" customHeight="1" x14ac:dyDescent="0.15">
      <c r="A37" s="192" t="s">
        <v>220</v>
      </c>
    </row>
    <row r="38" spans="1:1" ht="15" x14ac:dyDescent="0.2">
      <c r="A38" s="77" t="s">
        <v>144</v>
      </c>
    </row>
    <row r="39" spans="1:1" s="79" customFormat="1" ht="62" customHeight="1" x14ac:dyDescent="0.15">
      <c r="A39" s="192" t="s">
        <v>249</v>
      </c>
    </row>
    <row r="40" spans="1:1" ht="15" x14ac:dyDescent="0.2">
      <c r="A40" s="77" t="s">
        <v>144</v>
      </c>
    </row>
    <row r="41" spans="1:1" s="79" customFormat="1" ht="43.25" customHeight="1" x14ac:dyDescent="0.15">
      <c r="A41" s="192" t="s">
        <v>221</v>
      </c>
    </row>
    <row r="42" spans="1:1" ht="15" x14ac:dyDescent="0.2">
      <c r="A42" s="77" t="s">
        <v>144</v>
      </c>
    </row>
  </sheetData>
  <pageMargins left="0.7" right="0.7" top="0.75" bottom="0.75" header="0.3" footer="0.3"/>
  <pageSetup scale="98" orientation="portrait" r:id="rId1"/>
  <rowBreaks count="1" manualBreakCount="1">
    <brk id="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6"/>
  <sheetViews>
    <sheetView view="pageBreakPreview" topLeftCell="A100" zoomScaleNormal="100" zoomScaleSheetLayoutView="100" workbookViewId="0">
      <selection activeCell="B105" activeCellId="7" sqref="B3:J3 B29 B46 B55 B67 B80 B99 B105"/>
    </sheetView>
  </sheetViews>
  <sheetFormatPr baseColWidth="10" defaultColWidth="8.83203125" defaultRowHeight="16" x14ac:dyDescent="0.2"/>
  <cols>
    <col min="1" max="1" width="6" style="41" customWidth="1"/>
    <col min="2" max="2" width="20.33203125" style="40" customWidth="1"/>
    <col min="3" max="3" width="16" style="40" customWidth="1"/>
    <col min="4" max="4" width="19.33203125" style="41" customWidth="1"/>
    <col min="5" max="5" width="12" style="41" customWidth="1"/>
    <col min="6" max="6" width="13.6640625" style="42" customWidth="1"/>
    <col min="7" max="7" width="12.6640625" style="42" customWidth="1"/>
    <col min="8" max="8" width="12.5" style="42" customWidth="1"/>
    <col min="9" max="9" width="15.33203125" style="41" customWidth="1"/>
    <col min="10" max="10" width="18.33203125" style="41" customWidth="1"/>
    <col min="11" max="16384" width="8.83203125" style="41"/>
  </cols>
  <sheetData>
    <row r="1" spans="1:10" s="77" customFormat="1" ht="23" customHeight="1" x14ac:dyDescent="0.2">
      <c r="A1" s="132" t="s">
        <v>145</v>
      </c>
      <c r="B1" s="132"/>
      <c r="C1" s="132"/>
      <c r="D1" s="132"/>
      <c r="E1" s="132"/>
      <c r="F1" s="132"/>
      <c r="G1" s="132"/>
      <c r="H1" s="132"/>
      <c r="I1" s="132"/>
      <c r="J1" s="132"/>
    </row>
    <row r="2" spans="1:10" ht="25.25" customHeight="1" x14ac:dyDescent="0.2">
      <c r="A2" s="39" t="s">
        <v>118</v>
      </c>
    </row>
    <row r="3" spans="1:10" ht="272.5" customHeight="1" x14ac:dyDescent="0.2">
      <c r="B3" s="188" t="s">
        <v>246</v>
      </c>
      <c r="C3" s="188"/>
      <c r="D3" s="188"/>
      <c r="E3" s="188"/>
      <c r="F3" s="188"/>
      <c r="G3" s="188"/>
      <c r="H3" s="188"/>
      <c r="I3" s="188"/>
      <c r="J3" s="188"/>
    </row>
    <row r="4" spans="1:10" s="43" customFormat="1" ht="42" x14ac:dyDescent="0.15">
      <c r="B4" s="44" t="s">
        <v>22</v>
      </c>
      <c r="C4" s="44" t="s">
        <v>11</v>
      </c>
      <c r="D4" s="44" t="s">
        <v>103</v>
      </c>
      <c r="E4" s="44" t="s">
        <v>104</v>
      </c>
      <c r="F4" s="1" t="s">
        <v>45</v>
      </c>
      <c r="G4" s="1" t="s">
        <v>12</v>
      </c>
      <c r="H4" s="1" t="s">
        <v>44</v>
      </c>
      <c r="I4" s="1" t="s">
        <v>46</v>
      </c>
    </row>
    <row r="5" spans="1:10" s="4" customFormat="1" ht="14" x14ac:dyDescent="0.15">
      <c r="B5" s="45" t="s">
        <v>119</v>
      </c>
      <c r="C5" s="45" t="s">
        <v>13</v>
      </c>
      <c r="D5" s="46">
        <v>80435</v>
      </c>
      <c r="E5" s="47">
        <v>0.69</v>
      </c>
      <c r="F5" s="48">
        <v>27750</v>
      </c>
      <c r="G5" s="48">
        <v>27750</v>
      </c>
      <c r="H5" s="48">
        <v>0</v>
      </c>
      <c r="I5" s="48">
        <f>SUM(F5:H5)</f>
        <v>55500</v>
      </c>
    </row>
    <row r="6" spans="1:10" s="4" customFormat="1" ht="14" x14ac:dyDescent="0.15">
      <c r="B6" s="45" t="s">
        <v>120</v>
      </c>
      <c r="C6" s="45" t="s">
        <v>14</v>
      </c>
      <c r="D6" s="46">
        <v>50500</v>
      </c>
      <c r="E6" s="47">
        <v>1</v>
      </c>
      <c r="F6" s="48">
        <v>25250</v>
      </c>
      <c r="G6" s="48">
        <v>25250</v>
      </c>
      <c r="H6" s="48">
        <v>0</v>
      </c>
      <c r="I6" s="48">
        <f t="shared" ref="I6:I10" si="0">SUM(F6:H6)</f>
        <v>50500</v>
      </c>
    </row>
    <row r="7" spans="1:10" s="4" customFormat="1" ht="14" x14ac:dyDescent="0.15">
      <c r="B7" s="45" t="s">
        <v>57</v>
      </c>
      <c r="C7" s="45" t="s">
        <v>59</v>
      </c>
      <c r="D7" s="46">
        <v>59000</v>
      </c>
      <c r="E7" s="47">
        <v>1</v>
      </c>
      <c r="F7" s="48">
        <v>29500</v>
      </c>
      <c r="G7" s="48">
        <v>29500</v>
      </c>
      <c r="H7" s="48">
        <v>0</v>
      </c>
      <c r="I7" s="48">
        <f t="shared" si="0"/>
        <v>59000</v>
      </c>
    </row>
    <row r="8" spans="1:10" s="4" customFormat="1" ht="14" x14ac:dyDescent="0.15">
      <c r="B8" s="45" t="s">
        <v>58</v>
      </c>
      <c r="C8" s="45" t="s">
        <v>75</v>
      </c>
      <c r="D8" s="46">
        <v>61000</v>
      </c>
      <c r="E8" s="47">
        <v>1</v>
      </c>
      <c r="F8" s="48">
        <v>30500</v>
      </c>
      <c r="G8" s="48">
        <v>30500</v>
      </c>
      <c r="H8" s="48">
        <v>0</v>
      </c>
      <c r="I8" s="48">
        <f t="shared" si="0"/>
        <v>61000</v>
      </c>
    </row>
    <row r="9" spans="1:10" s="4" customFormat="1" ht="14" x14ac:dyDescent="0.15">
      <c r="B9" s="45" t="s">
        <v>63</v>
      </c>
      <c r="C9" s="45" t="s">
        <v>64</v>
      </c>
      <c r="D9" s="46">
        <v>51000</v>
      </c>
      <c r="E9" s="47">
        <v>1</v>
      </c>
      <c r="F9" s="48">
        <v>25500</v>
      </c>
      <c r="G9" s="48">
        <v>25500</v>
      </c>
      <c r="H9" s="48">
        <v>0</v>
      </c>
      <c r="I9" s="48">
        <f t="shared" si="0"/>
        <v>51000</v>
      </c>
    </row>
    <row r="10" spans="1:10" s="4" customFormat="1" ht="14" x14ac:dyDescent="0.15">
      <c r="B10" s="45" t="s">
        <v>121</v>
      </c>
      <c r="C10" s="45" t="s">
        <v>76</v>
      </c>
      <c r="D10" s="46">
        <v>40000</v>
      </c>
      <c r="E10" s="47">
        <v>0.5</v>
      </c>
      <c r="F10" s="48">
        <v>10000</v>
      </c>
      <c r="G10" s="48">
        <v>10000</v>
      </c>
      <c r="H10" s="48">
        <v>0</v>
      </c>
      <c r="I10" s="48">
        <f t="shared" si="0"/>
        <v>20000</v>
      </c>
    </row>
    <row r="11" spans="1:10" s="4" customFormat="1" ht="14" x14ac:dyDescent="0.15">
      <c r="B11" s="45" t="s">
        <v>101</v>
      </c>
      <c r="C11" s="45" t="s">
        <v>73</v>
      </c>
      <c r="D11" s="46">
        <v>69500</v>
      </c>
      <c r="E11" s="47">
        <v>1</v>
      </c>
      <c r="F11" s="48">
        <v>0</v>
      </c>
      <c r="G11" s="48">
        <v>0</v>
      </c>
      <c r="H11" s="48">
        <v>20000</v>
      </c>
      <c r="I11" s="48">
        <f t="shared" ref="I11:I14" si="1">SUM(F11:H11)</f>
        <v>20000</v>
      </c>
    </row>
    <row r="12" spans="1:10" s="4" customFormat="1" ht="14" x14ac:dyDescent="0.15">
      <c r="B12" s="45" t="s">
        <v>102</v>
      </c>
      <c r="C12" s="45" t="s">
        <v>100</v>
      </c>
      <c r="D12" s="46">
        <v>43300</v>
      </c>
      <c r="E12" s="47">
        <v>1</v>
      </c>
      <c r="F12" s="48">
        <v>0</v>
      </c>
      <c r="G12" s="48">
        <v>0</v>
      </c>
      <c r="H12" s="48">
        <v>15000</v>
      </c>
      <c r="I12" s="48">
        <f t="shared" si="1"/>
        <v>15000</v>
      </c>
    </row>
    <row r="13" spans="1:10" s="4" customFormat="1" ht="28" x14ac:dyDescent="0.15">
      <c r="B13" s="45" t="s">
        <v>111</v>
      </c>
      <c r="C13" s="45" t="s">
        <v>110</v>
      </c>
      <c r="D13" s="46">
        <v>100000</v>
      </c>
      <c r="E13" s="47">
        <v>1</v>
      </c>
      <c r="F13" s="48">
        <v>0</v>
      </c>
      <c r="G13" s="48">
        <v>0</v>
      </c>
      <c r="H13" s="48">
        <v>0</v>
      </c>
      <c r="I13" s="48">
        <f t="shared" si="1"/>
        <v>0</v>
      </c>
    </row>
    <row r="14" spans="1:10" s="26" customFormat="1" ht="14" x14ac:dyDescent="0.15">
      <c r="B14" s="30" t="s">
        <v>15</v>
      </c>
      <c r="C14" s="49"/>
      <c r="D14" s="50"/>
      <c r="E14" s="50"/>
      <c r="F14" s="13">
        <f>SUM(F5:F13)</f>
        <v>148500</v>
      </c>
      <c r="G14" s="13">
        <f>SUM(G5:G13)</f>
        <v>148500</v>
      </c>
      <c r="H14" s="13">
        <f>SUM(H5:H13)</f>
        <v>35000</v>
      </c>
      <c r="I14" s="13">
        <f t="shared" si="1"/>
        <v>332000</v>
      </c>
    </row>
    <row r="15" spans="1:10" ht="30" customHeight="1" x14ac:dyDescent="0.2"/>
    <row r="16" spans="1:10" x14ac:dyDescent="0.2">
      <c r="A16" s="51" t="s">
        <v>122</v>
      </c>
    </row>
    <row r="17" spans="1:10" s="43" customFormat="1" ht="42" x14ac:dyDescent="0.15">
      <c r="B17" s="140" t="s">
        <v>16</v>
      </c>
      <c r="C17" s="140"/>
      <c r="D17" s="52" t="s">
        <v>17</v>
      </c>
      <c r="E17" s="52" t="s">
        <v>18</v>
      </c>
      <c r="F17" s="53" t="s">
        <v>45</v>
      </c>
      <c r="G17" s="53" t="s">
        <v>12</v>
      </c>
      <c r="H17" s="1" t="s">
        <v>44</v>
      </c>
      <c r="I17" s="1" t="s">
        <v>46</v>
      </c>
    </row>
    <row r="18" spans="1:10" s="4" customFormat="1" ht="13" x14ac:dyDescent="0.15">
      <c r="B18" s="130" t="s">
        <v>19</v>
      </c>
      <c r="C18" s="130"/>
      <c r="D18" s="54">
        <v>7.6499999999999999E-2</v>
      </c>
      <c r="E18" s="46">
        <v>297000</v>
      </c>
      <c r="F18" s="48">
        <v>11360</v>
      </c>
      <c r="G18" s="48">
        <v>11360</v>
      </c>
      <c r="H18" s="48">
        <v>0</v>
      </c>
      <c r="I18" s="48">
        <f>SUM(F18:H18)</f>
        <v>22720</v>
      </c>
      <c r="J18" s="55"/>
    </row>
    <row r="19" spans="1:10" s="4" customFormat="1" ht="13" x14ac:dyDescent="0.15">
      <c r="B19" s="130" t="s">
        <v>20</v>
      </c>
      <c r="C19" s="130"/>
      <c r="D19" s="54">
        <v>3.1199999999999999E-2</v>
      </c>
      <c r="E19" s="46">
        <v>297000</v>
      </c>
      <c r="F19" s="48">
        <v>4633</v>
      </c>
      <c r="G19" s="48">
        <v>4633</v>
      </c>
      <c r="H19" s="48">
        <v>0</v>
      </c>
      <c r="I19" s="48">
        <f>SUM(F19:H19)</f>
        <v>9266</v>
      </c>
      <c r="J19" s="55"/>
    </row>
    <row r="20" spans="1:10" s="4" customFormat="1" ht="13" x14ac:dyDescent="0.15">
      <c r="B20" s="130" t="s">
        <v>21</v>
      </c>
      <c r="C20" s="130"/>
      <c r="D20" s="56">
        <v>9.8559999999999995E-2</v>
      </c>
      <c r="E20" s="46">
        <v>297000</v>
      </c>
      <c r="F20" s="48">
        <v>14637</v>
      </c>
      <c r="G20" s="48">
        <v>14637</v>
      </c>
      <c r="H20" s="48">
        <v>0</v>
      </c>
      <c r="I20" s="48">
        <f>SUM(F20:H20)</f>
        <v>29274</v>
      </c>
      <c r="J20" s="55"/>
    </row>
    <row r="21" spans="1:10" s="4" customFormat="1" ht="13" x14ac:dyDescent="0.15">
      <c r="B21" s="138" t="s">
        <v>123</v>
      </c>
      <c r="C21" s="139"/>
      <c r="D21" s="54"/>
      <c r="E21" s="46"/>
      <c r="F21" s="48">
        <v>0</v>
      </c>
      <c r="G21" s="48">
        <v>0</v>
      </c>
      <c r="H21" s="48">
        <v>2500</v>
      </c>
      <c r="I21" s="48">
        <f>SUM(F21:H21)</f>
        <v>2500</v>
      </c>
      <c r="J21" s="55"/>
    </row>
    <row r="22" spans="1:10" s="26" customFormat="1" ht="13" x14ac:dyDescent="0.15">
      <c r="B22" s="148" t="s">
        <v>15</v>
      </c>
      <c r="C22" s="148"/>
      <c r="D22" s="50"/>
      <c r="E22" s="50"/>
      <c r="F22" s="13">
        <f>SUM(F18:F21)</f>
        <v>30630</v>
      </c>
      <c r="G22" s="13">
        <f>SUM(G18:G21)</f>
        <v>30630</v>
      </c>
      <c r="H22" s="13">
        <f>SUM(H18:H21)</f>
        <v>2500</v>
      </c>
      <c r="I22" s="13">
        <f>SUM(F22:H22)</f>
        <v>63760</v>
      </c>
    </row>
    <row r="23" spans="1:10" s="26" customFormat="1" ht="13" x14ac:dyDescent="0.15">
      <c r="B23" s="170"/>
      <c r="C23" s="170"/>
      <c r="D23" s="175"/>
      <c r="E23" s="175"/>
      <c r="F23" s="172"/>
      <c r="G23" s="172"/>
      <c r="H23" s="172"/>
      <c r="I23" s="172"/>
    </row>
    <row r="24" spans="1:10" x14ac:dyDescent="0.2">
      <c r="B24" s="147" t="s">
        <v>124</v>
      </c>
      <c r="C24" s="147"/>
      <c r="D24" s="147"/>
      <c r="E24" s="147"/>
      <c r="F24" s="147"/>
      <c r="G24" s="147"/>
      <c r="H24" s="147"/>
      <c r="I24" s="147"/>
    </row>
    <row r="25" spans="1:10" x14ac:dyDescent="0.2">
      <c r="B25" s="183"/>
      <c r="C25" s="183"/>
      <c r="D25" s="183"/>
      <c r="E25" s="183"/>
      <c r="F25" s="183"/>
      <c r="G25" s="183"/>
      <c r="H25" s="183"/>
      <c r="I25" s="183"/>
    </row>
    <row r="26" spans="1:10" x14ac:dyDescent="0.2">
      <c r="B26" s="135" t="s">
        <v>185</v>
      </c>
      <c r="C26" s="135"/>
      <c r="D26" s="135"/>
      <c r="E26" s="135"/>
      <c r="F26" s="135"/>
      <c r="G26" s="135"/>
      <c r="H26" s="135"/>
      <c r="I26" s="135"/>
      <c r="J26" s="135"/>
    </row>
    <row r="27" spans="1:10" ht="30" customHeight="1" x14ac:dyDescent="0.2">
      <c r="B27" s="57"/>
      <c r="C27" s="57"/>
      <c r="D27" s="58"/>
    </row>
    <row r="28" spans="1:10" x14ac:dyDescent="0.2">
      <c r="A28" s="39" t="s">
        <v>125</v>
      </c>
    </row>
    <row r="29" spans="1:10" s="80" customFormat="1" ht="50" customHeight="1" x14ac:dyDescent="0.2">
      <c r="B29" s="189" t="s">
        <v>136</v>
      </c>
      <c r="C29" s="136"/>
      <c r="D29" s="136"/>
      <c r="E29" s="136"/>
      <c r="F29" s="136"/>
      <c r="G29" s="136"/>
      <c r="H29" s="136"/>
      <c r="I29" s="136"/>
      <c r="J29" s="136"/>
    </row>
    <row r="30" spans="1:10" s="43" customFormat="1" ht="42" x14ac:dyDescent="0.15">
      <c r="B30" s="52" t="s">
        <v>23</v>
      </c>
      <c r="C30" s="52" t="s">
        <v>24</v>
      </c>
      <c r="D30" s="52" t="s">
        <v>25</v>
      </c>
      <c r="E30" s="140" t="s">
        <v>26</v>
      </c>
      <c r="F30" s="140"/>
      <c r="G30" s="53" t="s">
        <v>45</v>
      </c>
      <c r="H30" s="53" t="s">
        <v>12</v>
      </c>
      <c r="I30" s="1" t="s">
        <v>44</v>
      </c>
      <c r="J30" s="1" t="s">
        <v>46</v>
      </c>
    </row>
    <row r="31" spans="1:10" s="4" customFormat="1" ht="14" x14ac:dyDescent="0.15">
      <c r="B31" s="5" t="s">
        <v>27</v>
      </c>
      <c r="C31" s="5" t="s">
        <v>28</v>
      </c>
      <c r="D31" s="5" t="s">
        <v>29</v>
      </c>
      <c r="E31" s="141" t="s">
        <v>77</v>
      </c>
      <c r="F31" s="141"/>
      <c r="G31" s="48">
        <v>800</v>
      </c>
      <c r="H31" s="48">
        <v>800</v>
      </c>
      <c r="I31" s="48">
        <v>0</v>
      </c>
      <c r="J31" s="48">
        <f>SUM(G31:I31)</f>
        <v>1600</v>
      </c>
    </row>
    <row r="32" spans="1:10" s="4" customFormat="1" ht="14" x14ac:dyDescent="0.15">
      <c r="B32" s="5"/>
      <c r="C32" s="5"/>
      <c r="D32" s="5" t="s">
        <v>30</v>
      </c>
      <c r="E32" s="141" t="s">
        <v>78</v>
      </c>
      <c r="F32" s="141"/>
      <c r="G32" s="48">
        <v>2196</v>
      </c>
      <c r="H32" s="48">
        <v>2196</v>
      </c>
      <c r="I32" s="48">
        <v>0</v>
      </c>
      <c r="J32" s="48">
        <f t="shared" ref="J32:J38" si="2">SUM(G32:I32)</f>
        <v>4392</v>
      </c>
    </row>
    <row r="33" spans="1:10" s="4" customFormat="1" ht="28" x14ac:dyDescent="0.15">
      <c r="B33" s="5"/>
      <c r="C33" s="5"/>
      <c r="D33" s="5" t="s">
        <v>31</v>
      </c>
      <c r="E33" s="141" t="s">
        <v>79</v>
      </c>
      <c r="F33" s="141"/>
      <c r="G33" s="48">
        <v>852</v>
      </c>
      <c r="H33" s="48">
        <v>852</v>
      </c>
      <c r="I33" s="48">
        <v>0</v>
      </c>
      <c r="J33" s="48">
        <f t="shared" si="2"/>
        <v>1704</v>
      </c>
    </row>
    <row r="34" spans="1:10" s="4" customFormat="1" ht="14" x14ac:dyDescent="0.15">
      <c r="B34" s="5" t="s">
        <v>32</v>
      </c>
      <c r="C34" s="5"/>
      <c r="D34" s="5" t="s">
        <v>33</v>
      </c>
      <c r="E34" s="141" t="s">
        <v>80</v>
      </c>
      <c r="F34" s="141"/>
      <c r="G34" s="48">
        <v>736</v>
      </c>
      <c r="H34" s="48">
        <v>736</v>
      </c>
      <c r="I34" s="48">
        <v>0</v>
      </c>
      <c r="J34" s="48">
        <f t="shared" si="2"/>
        <v>1472</v>
      </c>
    </row>
    <row r="35" spans="1:10" s="4" customFormat="1" ht="14" x14ac:dyDescent="0.15">
      <c r="B35" s="5" t="s">
        <v>34</v>
      </c>
      <c r="C35" s="5" t="s">
        <v>112</v>
      </c>
      <c r="D35" s="5" t="s">
        <v>97</v>
      </c>
      <c r="E35" s="141" t="s">
        <v>60</v>
      </c>
      <c r="F35" s="141"/>
      <c r="G35" s="48">
        <v>400</v>
      </c>
      <c r="H35" s="48">
        <v>400</v>
      </c>
      <c r="I35" s="48">
        <v>0</v>
      </c>
      <c r="J35" s="48">
        <f t="shared" si="2"/>
        <v>800</v>
      </c>
    </row>
    <row r="36" spans="1:10" s="4" customFormat="1" ht="14" x14ac:dyDescent="0.15">
      <c r="B36" s="5"/>
      <c r="C36" s="5"/>
      <c r="D36" s="5" t="s">
        <v>98</v>
      </c>
      <c r="E36" s="141" t="s">
        <v>61</v>
      </c>
      <c r="F36" s="141"/>
      <c r="G36" s="48">
        <v>1098</v>
      </c>
      <c r="H36" s="48">
        <v>1098</v>
      </c>
      <c r="I36" s="48">
        <v>0</v>
      </c>
      <c r="J36" s="48">
        <f t="shared" si="2"/>
        <v>2196</v>
      </c>
    </row>
    <row r="37" spans="1:10" s="4" customFormat="1" ht="28" x14ac:dyDescent="0.15">
      <c r="B37" s="5"/>
      <c r="C37" s="5"/>
      <c r="D37" s="5" t="s">
        <v>99</v>
      </c>
      <c r="E37" s="141" t="s">
        <v>62</v>
      </c>
      <c r="F37" s="141"/>
      <c r="G37" s="48">
        <v>426</v>
      </c>
      <c r="H37" s="48">
        <v>426</v>
      </c>
      <c r="I37" s="48">
        <v>0</v>
      </c>
      <c r="J37" s="48">
        <f t="shared" si="2"/>
        <v>852</v>
      </c>
    </row>
    <row r="38" spans="1:10" s="26" customFormat="1" ht="13" x14ac:dyDescent="0.15">
      <c r="B38" s="59" t="s">
        <v>15</v>
      </c>
      <c r="C38" s="60"/>
      <c r="D38" s="50"/>
      <c r="E38" s="50"/>
      <c r="F38" s="50"/>
      <c r="G38" s="13">
        <f>SUM(G31:G37)</f>
        <v>6508</v>
      </c>
      <c r="H38" s="13">
        <f>SUM(H31:H37)</f>
        <v>6508</v>
      </c>
      <c r="I38" s="13">
        <f>SUM(I31:I37)</f>
        <v>0</v>
      </c>
      <c r="J38" s="13">
        <f t="shared" si="2"/>
        <v>13016</v>
      </c>
    </row>
    <row r="39" spans="1:10" s="26" customFormat="1" ht="13" x14ac:dyDescent="0.15">
      <c r="B39" s="173"/>
      <c r="C39" s="174"/>
      <c r="D39" s="175"/>
      <c r="E39" s="175"/>
      <c r="F39" s="175"/>
      <c r="G39" s="172"/>
      <c r="H39" s="172"/>
      <c r="I39" s="172"/>
      <c r="J39" s="176"/>
    </row>
    <row r="40" spans="1:10" x14ac:dyDescent="0.2">
      <c r="B40" s="137" t="s">
        <v>126</v>
      </c>
      <c r="C40" s="137"/>
      <c r="D40" s="137"/>
      <c r="E40" s="137"/>
      <c r="F40" s="137"/>
      <c r="G40" s="137"/>
      <c r="H40" s="137"/>
      <c r="I40" s="137"/>
    </row>
    <row r="41" spans="1:10" x14ac:dyDescent="0.2">
      <c r="B41" s="177"/>
      <c r="C41" s="177"/>
      <c r="D41" s="177"/>
      <c r="E41" s="177"/>
      <c r="F41" s="177"/>
      <c r="G41" s="177"/>
      <c r="H41" s="177"/>
      <c r="I41" s="177"/>
    </row>
    <row r="42" spans="1:10" ht="20" customHeight="1" x14ac:dyDescent="0.2">
      <c r="B42" s="144" t="s">
        <v>87</v>
      </c>
      <c r="C42" s="145"/>
      <c r="D42" s="145"/>
      <c r="E42" s="145"/>
      <c r="F42" s="145"/>
      <c r="G42" s="145"/>
      <c r="H42" s="145"/>
      <c r="I42" s="145"/>
      <c r="J42" s="145"/>
    </row>
    <row r="43" spans="1:10" ht="77.5" customHeight="1" x14ac:dyDescent="0.2">
      <c r="B43" s="131" t="s">
        <v>127</v>
      </c>
      <c r="C43" s="145"/>
      <c r="D43" s="145"/>
      <c r="E43" s="145"/>
      <c r="F43" s="145"/>
      <c r="G43" s="145"/>
      <c r="H43" s="145"/>
      <c r="I43" s="145"/>
      <c r="J43" s="145"/>
    </row>
    <row r="44" spans="1:10" ht="17.5" customHeight="1" x14ac:dyDescent="0.2"/>
    <row r="45" spans="1:10" x14ac:dyDescent="0.2">
      <c r="A45" s="39" t="s">
        <v>128</v>
      </c>
    </row>
    <row r="46" spans="1:10" s="80" customFormat="1" ht="128.5" customHeight="1" x14ac:dyDescent="0.2">
      <c r="B46" s="189" t="s">
        <v>214</v>
      </c>
      <c r="C46" s="136"/>
      <c r="D46" s="136"/>
      <c r="E46" s="136"/>
      <c r="F46" s="136"/>
      <c r="G46" s="136"/>
      <c r="H46" s="136"/>
      <c r="I46" s="136"/>
      <c r="J46" s="136"/>
    </row>
    <row r="47" spans="1:10" s="43" customFormat="1" ht="70" x14ac:dyDescent="0.15">
      <c r="B47" s="140" t="s">
        <v>35</v>
      </c>
      <c r="C47" s="140"/>
      <c r="D47" s="140"/>
      <c r="E47" s="52" t="s">
        <v>26</v>
      </c>
      <c r="F47" s="53" t="s">
        <v>45</v>
      </c>
      <c r="G47" s="53" t="s">
        <v>12</v>
      </c>
      <c r="H47" s="1" t="s">
        <v>44</v>
      </c>
      <c r="I47" s="1" t="s">
        <v>46</v>
      </c>
      <c r="J47" s="52" t="s">
        <v>129</v>
      </c>
    </row>
    <row r="48" spans="1:10" s="4" customFormat="1" ht="14" x14ac:dyDescent="0.15">
      <c r="B48" s="130" t="s">
        <v>74</v>
      </c>
      <c r="C48" s="130"/>
      <c r="D48" s="130"/>
      <c r="E48" s="5" t="s">
        <v>82</v>
      </c>
      <c r="F48" s="48">
        <v>0</v>
      </c>
      <c r="G48" s="48">
        <v>0</v>
      </c>
      <c r="H48" s="48">
        <v>5000</v>
      </c>
      <c r="I48" s="48">
        <f>SUM(F48:H48)</f>
        <v>5000</v>
      </c>
      <c r="J48" s="61" t="s">
        <v>36</v>
      </c>
    </row>
    <row r="49" spans="1:10" s="4" customFormat="1" ht="14" x14ac:dyDescent="0.15">
      <c r="B49" s="146" t="s">
        <v>81</v>
      </c>
      <c r="C49" s="146"/>
      <c r="D49" s="146"/>
      <c r="E49" s="62" t="s">
        <v>186</v>
      </c>
      <c r="F49" s="48">
        <v>8199</v>
      </c>
      <c r="G49" s="48">
        <v>13000</v>
      </c>
      <c r="H49" s="48">
        <v>0</v>
      </c>
      <c r="I49" s="48">
        <f t="shared" ref="I49:I50" si="3">SUM(F49:H49)</f>
        <v>21199</v>
      </c>
      <c r="J49" s="61" t="s">
        <v>56</v>
      </c>
    </row>
    <row r="50" spans="1:10" s="26" customFormat="1" ht="13" x14ac:dyDescent="0.15">
      <c r="B50" s="59" t="s">
        <v>15</v>
      </c>
      <c r="C50" s="60"/>
      <c r="D50" s="60"/>
      <c r="E50" s="60"/>
      <c r="F50" s="13">
        <f>SUM(F48:F49)</f>
        <v>8199</v>
      </c>
      <c r="G50" s="13">
        <f>SUM(G48:G49)</f>
        <v>13000</v>
      </c>
      <c r="H50" s="13">
        <f>SUM(H48:H49)</f>
        <v>5000</v>
      </c>
      <c r="I50" s="13">
        <f t="shared" si="3"/>
        <v>26199</v>
      </c>
      <c r="J50" s="63"/>
    </row>
    <row r="51" spans="1:10" s="26" customFormat="1" ht="13" x14ac:dyDescent="0.15">
      <c r="B51" s="173"/>
      <c r="C51" s="174"/>
      <c r="D51" s="174"/>
      <c r="E51" s="174"/>
      <c r="F51" s="172"/>
      <c r="G51" s="172"/>
      <c r="H51" s="172"/>
      <c r="I51" s="172"/>
      <c r="J51" s="179"/>
    </row>
    <row r="52" spans="1:10" ht="123.5" customHeight="1" x14ac:dyDescent="0.2">
      <c r="B52" s="137" t="s">
        <v>130</v>
      </c>
      <c r="C52" s="137"/>
      <c r="D52" s="137"/>
      <c r="E52" s="137"/>
      <c r="F52" s="137"/>
      <c r="G52" s="137"/>
      <c r="H52" s="137"/>
      <c r="I52" s="137"/>
      <c r="J52" s="137"/>
    </row>
    <row r="53" spans="1:10" ht="21" customHeight="1" x14ac:dyDescent="0.2"/>
    <row r="54" spans="1:10" x14ac:dyDescent="0.2">
      <c r="A54" s="39" t="s">
        <v>131</v>
      </c>
    </row>
    <row r="55" spans="1:10" s="80" customFormat="1" ht="81" customHeight="1" x14ac:dyDescent="0.2">
      <c r="B55" s="189" t="s">
        <v>137</v>
      </c>
      <c r="C55" s="136"/>
      <c r="D55" s="136"/>
      <c r="E55" s="136"/>
      <c r="F55" s="136"/>
      <c r="G55" s="136"/>
      <c r="H55" s="136"/>
      <c r="I55" s="136"/>
      <c r="J55" s="136"/>
    </row>
    <row r="56" spans="1:10" s="43" customFormat="1" ht="70" x14ac:dyDescent="0.15">
      <c r="B56" s="142" t="s">
        <v>35</v>
      </c>
      <c r="C56" s="143"/>
      <c r="D56" s="142" t="s">
        <v>26</v>
      </c>
      <c r="E56" s="143"/>
      <c r="F56" s="53" t="s">
        <v>45</v>
      </c>
      <c r="G56" s="53" t="s">
        <v>12</v>
      </c>
      <c r="H56" s="1" t="s">
        <v>44</v>
      </c>
      <c r="I56" s="1" t="s">
        <v>46</v>
      </c>
      <c r="J56" s="52" t="s">
        <v>129</v>
      </c>
    </row>
    <row r="57" spans="1:10" s="4" customFormat="1" ht="14" x14ac:dyDescent="0.15">
      <c r="B57" s="138" t="s">
        <v>83</v>
      </c>
      <c r="C57" s="139"/>
      <c r="D57" s="138" t="s">
        <v>188</v>
      </c>
      <c r="E57" s="139"/>
      <c r="F57" s="48">
        <v>0</v>
      </c>
      <c r="G57" s="48">
        <v>5280</v>
      </c>
      <c r="H57" s="48">
        <v>0</v>
      </c>
      <c r="I57" s="48">
        <f>F57+G57+H57</f>
        <v>5280</v>
      </c>
      <c r="J57" s="61" t="s">
        <v>37</v>
      </c>
    </row>
    <row r="58" spans="1:10" s="4" customFormat="1" ht="14" x14ac:dyDescent="0.15">
      <c r="B58" s="138" t="s">
        <v>84</v>
      </c>
      <c r="C58" s="139"/>
      <c r="D58" s="138" t="s">
        <v>86</v>
      </c>
      <c r="E58" s="139"/>
      <c r="F58" s="48">
        <v>4000</v>
      </c>
      <c r="G58" s="48">
        <v>4000</v>
      </c>
      <c r="H58" s="48">
        <v>0</v>
      </c>
      <c r="I58" s="48">
        <f>F58+G58+H58</f>
        <v>8000</v>
      </c>
      <c r="J58" s="61" t="s">
        <v>36</v>
      </c>
    </row>
    <row r="59" spans="1:10" s="4" customFormat="1" ht="14" x14ac:dyDescent="0.15">
      <c r="B59" s="138" t="s">
        <v>90</v>
      </c>
      <c r="C59" s="139"/>
      <c r="D59" s="138" t="s">
        <v>86</v>
      </c>
      <c r="E59" s="139"/>
      <c r="F59" s="48">
        <v>2000</v>
      </c>
      <c r="G59" s="48">
        <v>2000</v>
      </c>
      <c r="H59" s="48">
        <v>4000</v>
      </c>
      <c r="I59" s="48">
        <f>F59+G59+H59</f>
        <v>8000</v>
      </c>
      <c r="J59" s="61" t="s">
        <v>36</v>
      </c>
    </row>
    <row r="60" spans="1:10" s="4" customFormat="1" ht="14" x14ac:dyDescent="0.15">
      <c r="B60" s="138" t="s">
        <v>85</v>
      </c>
      <c r="C60" s="139"/>
      <c r="D60" s="138" t="s">
        <v>187</v>
      </c>
      <c r="E60" s="139"/>
      <c r="F60" s="48">
        <v>0</v>
      </c>
      <c r="G60" s="48">
        <v>7920</v>
      </c>
      <c r="H60" s="48">
        <v>0</v>
      </c>
      <c r="I60" s="48">
        <f t="shared" ref="I60:I62" si="4">SUM(F60:H60)</f>
        <v>7920</v>
      </c>
      <c r="J60" s="61" t="s">
        <v>37</v>
      </c>
    </row>
    <row r="61" spans="1:10" s="4" customFormat="1" ht="14" x14ac:dyDescent="0.15">
      <c r="B61" s="64" t="s">
        <v>89</v>
      </c>
      <c r="C61" s="65"/>
      <c r="D61" s="64" t="s">
        <v>88</v>
      </c>
      <c r="E61" s="65"/>
      <c r="F61" s="48">
        <v>0</v>
      </c>
      <c r="G61" s="48">
        <v>4200</v>
      </c>
      <c r="H61" s="48">
        <v>0</v>
      </c>
      <c r="I61" s="48">
        <f t="shared" si="4"/>
        <v>4200</v>
      </c>
      <c r="J61" s="61"/>
    </row>
    <row r="62" spans="1:10" s="26" customFormat="1" ht="13" x14ac:dyDescent="0.15">
      <c r="B62" s="59" t="s">
        <v>15</v>
      </c>
      <c r="C62" s="60"/>
      <c r="D62" s="60"/>
      <c r="E62" s="66"/>
      <c r="F62" s="13">
        <f>SUM(F57:F61)</f>
        <v>6000</v>
      </c>
      <c r="G62" s="13">
        <f>SUM(G57:G61)</f>
        <v>23400</v>
      </c>
      <c r="H62" s="13">
        <f>SUM(H57:H61)</f>
        <v>4000</v>
      </c>
      <c r="I62" s="13">
        <f t="shared" si="4"/>
        <v>33400</v>
      </c>
      <c r="J62" s="63"/>
    </row>
    <row r="63" spans="1:10" s="26" customFormat="1" ht="13" x14ac:dyDescent="0.15">
      <c r="B63" s="173"/>
      <c r="C63" s="174"/>
      <c r="D63" s="174"/>
      <c r="E63" s="178"/>
      <c r="F63" s="172"/>
      <c r="G63" s="172"/>
      <c r="H63" s="172"/>
      <c r="I63" s="172"/>
      <c r="J63" s="179"/>
    </row>
    <row r="64" spans="1:10" ht="93.5" customHeight="1" x14ac:dyDescent="0.2">
      <c r="B64" s="137" t="s">
        <v>189</v>
      </c>
      <c r="C64" s="137"/>
      <c r="D64" s="137"/>
      <c r="E64" s="137"/>
      <c r="F64" s="137"/>
      <c r="G64" s="137"/>
      <c r="H64" s="137"/>
      <c r="I64" s="137"/>
      <c r="J64" s="137"/>
    </row>
    <row r="65" spans="1:10" ht="30" customHeight="1" x14ac:dyDescent="0.2">
      <c r="B65" s="57"/>
    </row>
    <row r="66" spans="1:10" x14ac:dyDescent="0.2">
      <c r="A66" s="39" t="s">
        <v>132</v>
      </c>
    </row>
    <row r="67" spans="1:10" ht="97.25" customHeight="1" x14ac:dyDescent="0.2">
      <c r="B67" s="189" t="s">
        <v>152</v>
      </c>
      <c r="C67" s="136"/>
      <c r="D67" s="136"/>
      <c r="E67" s="136"/>
      <c r="F67" s="136"/>
      <c r="G67" s="136"/>
      <c r="H67" s="136"/>
      <c r="I67" s="136"/>
      <c r="J67" s="136"/>
    </row>
    <row r="68" spans="1:10" s="3" customFormat="1" ht="42" x14ac:dyDescent="0.15">
      <c r="B68" s="140" t="s">
        <v>38</v>
      </c>
      <c r="C68" s="140"/>
      <c r="D68" s="52" t="s">
        <v>39</v>
      </c>
      <c r="E68" s="140" t="s">
        <v>26</v>
      </c>
      <c r="F68" s="140"/>
      <c r="G68" s="53" t="s">
        <v>45</v>
      </c>
      <c r="H68" s="53" t="s">
        <v>12</v>
      </c>
      <c r="I68" s="1" t="s">
        <v>44</v>
      </c>
      <c r="J68" s="1" t="s">
        <v>46</v>
      </c>
    </row>
    <row r="69" spans="1:10" s="4" customFormat="1" ht="14" x14ac:dyDescent="0.15">
      <c r="B69" s="130" t="s">
        <v>70</v>
      </c>
      <c r="C69" s="130"/>
      <c r="D69" s="5" t="s">
        <v>40</v>
      </c>
      <c r="E69" s="130" t="s">
        <v>105</v>
      </c>
      <c r="F69" s="130"/>
      <c r="G69" s="48">
        <v>15000</v>
      </c>
      <c r="H69" s="48">
        <v>5000</v>
      </c>
      <c r="I69" s="48">
        <v>0</v>
      </c>
      <c r="J69" s="48">
        <f>SUM(G69:I69)</f>
        <v>20000</v>
      </c>
    </row>
    <row r="70" spans="1:10" s="4" customFormat="1" ht="14.5" customHeight="1" x14ac:dyDescent="0.15">
      <c r="B70" s="130" t="s">
        <v>71</v>
      </c>
      <c r="C70" s="130"/>
      <c r="D70" s="5" t="s">
        <v>96</v>
      </c>
      <c r="E70" s="130" t="s">
        <v>95</v>
      </c>
      <c r="F70" s="130"/>
      <c r="G70" s="48">
        <v>8500</v>
      </c>
      <c r="H70" s="48">
        <v>0</v>
      </c>
      <c r="I70" s="48">
        <v>0</v>
      </c>
      <c r="J70" s="48">
        <f t="shared" ref="J70:J73" si="5">SUM(G70:I70)</f>
        <v>8500</v>
      </c>
    </row>
    <row r="71" spans="1:10" s="4" customFormat="1" ht="14" x14ac:dyDescent="0.15">
      <c r="B71" s="130" t="s">
        <v>142</v>
      </c>
      <c r="C71" s="130"/>
      <c r="D71" s="5" t="s">
        <v>41</v>
      </c>
      <c r="E71" s="130" t="s">
        <v>106</v>
      </c>
      <c r="F71" s="130"/>
      <c r="G71" s="48">
        <v>31200</v>
      </c>
      <c r="H71" s="48">
        <v>21321</v>
      </c>
      <c r="I71" s="48">
        <v>0</v>
      </c>
      <c r="J71" s="48">
        <f t="shared" si="5"/>
        <v>52521</v>
      </c>
    </row>
    <row r="72" spans="1:10" s="4" customFormat="1" ht="14" x14ac:dyDescent="0.15">
      <c r="B72" s="130" t="s">
        <v>143</v>
      </c>
      <c r="C72" s="130"/>
      <c r="D72" s="5" t="s">
        <v>42</v>
      </c>
      <c r="E72" s="130" t="s">
        <v>198</v>
      </c>
      <c r="F72" s="130"/>
      <c r="G72" s="48">
        <v>50000</v>
      </c>
      <c r="H72" s="48">
        <v>0</v>
      </c>
      <c r="I72" s="48">
        <v>0</v>
      </c>
      <c r="J72" s="48">
        <f t="shared" si="5"/>
        <v>50000</v>
      </c>
    </row>
    <row r="73" spans="1:10" s="26" customFormat="1" ht="13" x14ac:dyDescent="0.15">
      <c r="B73" s="59" t="s">
        <v>15</v>
      </c>
      <c r="C73" s="60"/>
      <c r="D73" s="60"/>
      <c r="E73" s="60"/>
      <c r="F73" s="60"/>
      <c r="G73" s="13">
        <f>SUM(G69:G72)</f>
        <v>104700</v>
      </c>
      <c r="H73" s="13">
        <f>SUM(H69:H72)</f>
        <v>26321</v>
      </c>
      <c r="I73" s="13">
        <f>SUM(I69:I72)</f>
        <v>0</v>
      </c>
      <c r="J73" s="13">
        <f t="shared" si="5"/>
        <v>131021</v>
      </c>
    </row>
    <row r="74" spans="1:10" s="26" customFormat="1" ht="13" x14ac:dyDescent="0.15">
      <c r="B74" s="173"/>
      <c r="C74" s="174"/>
      <c r="D74" s="174"/>
      <c r="E74" s="174"/>
      <c r="F74" s="174"/>
      <c r="G74" s="172"/>
      <c r="H74" s="172"/>
      <c r="I74" s="172"/>
      <c r="J74" s="172"/>
    </row>
    <row r="75" spans="1:10" ht="94.25" customHeight="1" x14ac:dyDescent="0.2">
      <c r="B75" s="137" t="s">
        <v>197</v>
      </c>
      <c r="C75" s="137"/>
      <c r="D75" s="137"/>
      <c r="E75" s="137"/>
      <c r="F75" s="137"/>
      <c r="G75" s="137"/>
      <c r="H75" s="137"/>
      <c r="I75" s="137"/>
      <c r="J75" s="137"/>
    </row>
    <row r="76" spans="1:10" ht="20.5" customHeight="1" x14ac:dyDescent="0.2"/>
    <row r="77" spans="1:10" x14ac:dyDescent="0.2">
      <c r="A77" s="39" t="s">
        <v>43</v>
      </c>
    </row>
    <row r="78" spans="1:10" ht="18" customHeight="1" x14ac:dyDescent="0.2"/>
    <row r="79" spans="1:10" x14ac:dyDescent="0.2">
      <c r="A79" s="39" t="s">
        <v>133</v>
      </c>
    </row>
    <row r="80" spans="1:10" ht="87" customHeight="1" x14ac:dyDescent="0.2">
      <c r="B80" s="188" t="s">
        <v>113</v>
      </c>
      <c r="C80" s="133"/>
      <c r="D80" s="133"/>
      <c r="E80" s="133"/>
      <c r="F80" s="133"/>
      <c r="G80" s="133"/>
      <c r="H80" s="133"/>
      <c r="I80" s="133"/>
      <c r="J80" s="133"/>
    </row>
    <row r="81" spans="2:10" s="3" customFormat="1" ht="42" x14ac:dyDescent="0.15">
      <c r="B81" s="140" t="s">
        <v>25</v>
      </c>
      <c r="C81" s="140"/>
      <c r="D81" s="140" t="s">
        <v>26</v>
      </c>
      <c r="E81" s="140"/>
      <c r="F81" s="53" t="s">
        <v>45</v>
      </c>
      <c r="G81" s="53" t="s">
        <v>12</v>
      </c>
      <c r="H81" s="1" t="s">
        <v>68</v>
      </c>
      <c r="I81" s="1" t="s">
        <v>46</v>
      </c>
    </row>
    <row r="82" spans="2:10" s="4" customFormat="1" ht="13" x14ac:dyDescent="0.15">
      <c r="B82" s="138" t="s">
        <v>69</v>
      </c>
      <c r="C82" s="139"/>
      <c r="D82" s="157" t="s">
        <v>72</v>
      </c>
      <c r="E82" s="130"/>
      <c r="F82" s="48">
        <v>26000</v>
      </c>
      <c r="G82" s="48">
        <v>10000</v>
      </c>
      <c r="H82" s="48">
        <v>31000</v>
      </c>
      <c r="I82" s="48">
        <f>SUM(F82:H82)</f>
        <v>67000</v>
      </c>
    </row>
    <row r="83" spans="2:10" s="4" customFormat="1" ht="13" x14ac:dyDescent="0.15">
      <c r="B83" s="130" t="s">
        <v>134</v>
      </c>
      <c r="C83" s="130"/>
      <c r="D83" s="130" t="s">
        <v>190</v>
      </c>
      <c r="E83" s="130"/>
      <c r="F83" s="48">
        <v>22001</v>
      </c>
      <c r="G83" s="48">
        <v>22003</v>
      </c>
      <c r="H83" s="48">
        <v>3500</v>
      </c>
      <c r="I83" s="48">
        <f>SUM(F83:H83)</f>
        <v>47504</v>
      </c>
    </row>
    <row r="84" spans="2:10" s="4" customFormat="1" ht="13" x14ac:dyDescent="0.15">
      <c r="B84" s="130" t="s">
        <v>53</v>
      </c>
      <c r="C84" s="130"/>
      <c r="D84" s="130" t="s">
        <v>94</v>
      </c>
      <c r="E84" s="130"/>
      <c r="F84" s="48">
        <v>5250</v>
      </c>
      <c r="G84" s="48">
        <v>5250</v>
      </c>
      <c r="H84" s="48">
        <v>0</v>
      </c>
      <c r="I84" s="48">
        <f t="shared" ref="I84:I87" si="6">SUM(F84:H84)</f>
        <v>10500</v>
      </c>
    </row>
    <row r="85" spans="2:10" s="4" customFormat="1" ht="13" x14ac:dyDescent="0.15">
      <c r="B85" s="130" t="s">
        <v>92</v>
      </c>
      <c r="C85" s="130"/>
      <c r="D85" s="130" t="s">
        <v>93</v>
      </c>
      <c r="E85" s="130"/>
      <c r="F85" s="48">
        <v>1500</v>
      </c>
      <c r="G85" s="48">
        <v>1500</v>
      </c>
      <c r="H85" s="48">
        <v>0</v>
      </c>
      <c r="I85" s="48">
        <f t="shared" si="6"/>
        <v>3000</v>
      </c>
    </row>
    <row r="86" spans="2:10" s="4" customFormat="1" ht="13" x14ac:dyDescent="0.15">
      <c r="B86" s="130" t="s">
        <v>91</v>
      </c>
      <c r="C86" s="130"/>
      <c r="D86" s="130" t="s">
        <v>107</v>
      </c>
      <c r="E86" s="130"/>
      <c r="F86" s="48">
        <v>800</v>
      </c>
      <c r="G86" s="48">
        <v>1200</v>
      </c>
      <c r="H86" s="48">
        <v>0</v>
      </c>
      <c r="I86" s="48">
        <f t="shared" si="6"/>
        <v>2000</v>
      </c>
    </row>
    <row r="87" spans="2:10" s="4" customFormat="1" ht="13" x14ac:dyDescent="0.15">
      <c r="B87" s="130" t="s">
        <v>55</v>
      </c>
      <c r="C87" s="130"/>
      <c r="D87" s="130" t="s">
        <v>191</v>
      </c>
      <c r="E87" s="130"/>
      <c r="F87" s="48">
        <v>2468</v>
      </c>
      <c r="G87" s="48">
        <v>3004</v>
      </c>
      <c r="H87" s="48">
        <v>0</v>
      </c>
      <c r="I87" s="48">
        <f t="shared" si="6"/>
        <v>5472</v>
      </c>
    </row>
    <row r="88" spans="2:10" s="4" customFormat="1" ht="13" x14ac:dyDescent="0.15">
      <c r="B88" s="130" t="s">
        <v>155</v>
      </c>
      <c r="C88" s="130"/>
      <c r="D88" s="130" t="s">
        <v>199</v>
      </c>
      <c r="E88" s="130"/>
      <c r="F88" s="48">
        <v>2000</v>
      </c>
      <c r="G88" s="48">
        <v>2000</v>
      </c>
      <c r="H88" s="48">
        <v>0</v>
      </c>
      <c r="I88" s="48">
        <f t="shared" ref="I88" si="7">SUM(F88:H88)</f>
        <v>4000</v>
      </c>
    </row>
    <row r="89" spans="2:10" s="26" customFormat="1" ht="13" x14ac:dyDescent="0.15">
      <c r="B89" s="151" t="s">
        <v>15</v>
      </c>
      <c r="C89" s="152"/>
      <c r="D89" s="49"/>
      <c r="E89" s="49"/>
      <c r="F89" s="13">
        <f>SUM(F82:F88)</f>
        <v>60019</v>
      </c>
      <c r="G89" s="13">
        <f>SUM(G82:G88)</f>
        <v>44957</v>
      </c>
      <c r="H89" s="13">
        <f>SUM(H82:H88)</f>
        <v>34500</v>
      </c>
      <c r="I89" s="13">
        <f>SUM(F89:H89)</f>
        <v>139476</v>
      </c>
    </row>
    <row r="90" spans="2:10" s="26" customFormat="1" ht="13" x14ac:dyDescent="0.15">
      <c r="B90" s="170"/>
      <c r="C90" s="170"/>
      <c r="D90" s="171"/>
      <c r="E90" s="171"/>
      <c r="F90" s="172"/>
      <c r="G90" s="172"/>
      <c r="H90" s="172"/>
      <c r="I90" s="172"/>
    </row>
    <row r="91" spans="2:10" ht="204.5" customHeight="1" x14ac:dyDescent="0.2">
      <c r="B91" s="137" t="s">
        <v>215</v>
      </c>
      <c r="C91" s="137"/>
      <c r="D91" s="137"/>
      <c r="E91" s="137"/>
      <c r="F91" s="137"/>
      <c r="G91" s="137"/>
      <c r="H91" s="137"/>
      <c r="I91" s="137"/>
      <c r="J91" s="67"/>
    </row>
    <row r="92" spans="2:10" x14ac:dyDescent="0.2">
      <c r="B92" s="67"/>
      <c r="C92" s="67"/>
      <c r="D92" s="67"/>
      <c r="E92" s="67"/>
      <c r="F92" s="67"/>
      <c r="G92" s="67"/>
      <c r="H92" s="67"/>
      <c r="I92" s="67"/>
    </row>
    <row r="93" spans="2:10" ht="43" x14ac:dyDescent="0.2">
      <c r="B93" s="140" t="s">
        <v>25</v>
      </c>
      <c r="C93" s="140"/>
      <c r="D93" s="140"/>
      <c r="E93" s="140"/>
      <c r="F93" s="53" t="s">
        <v>45</v>
      </c>
      <c r="G93" s="53" t="s">
        <v>12</v>
      </c>
      <c r="H93" s="1" t="s">
        <v>68</v>
      </c>
      <c r="I93" s="1" t="s">
        <v>46</v>
      </c>
    </row>
    <row r="94" spans="2:10" ht="15.5" customHeight="1" x14ac:dyDescent="0.2">
      <c r="B94" s="68" t="s">
        <v>50</v>
      </c>
      <c r="C94" s="69"/>
      <c r="D94" s="70"/>
      <c r="E94" s="71"/>
      <c r="F94" s="72">
        <f>F89+G73+F62+F50+G38+F22+F14</f>
        <v>364556</v>
      </c>
      <c r="G94" s="72">
        <f>G89+H73+G62+G50+H38+G22+G14</f>
        <v>293316</v>
      </c>
      <c r="H94" s="72">
        <f>H89+I73+H62+H50+I38+H22+H14</f>
        <v>81000</v>
      </c>
      <c r="I94" s="72">
        <f>SUM(F94:H94)</f>
        <v>738872</v>
      </c>
    </row>
    <row r="95" spans="2:10" x14ac:dyDescent="0.2">
      <c r="F95" s="73"/>
      <c r="G95" s="73"/>
      <c r="H95" s="73"/>
      <c r="I95" s="74"/>
    </row>
    <row r="96" spans="2:10" x14ac:dyDescent="0.2">
      <c r="B96" s="159" t="s">
        <v>47</v>
      </c>
      <c r="C96" s="160"/>
      <c r="D96" s="158" t="s">
        <v>48</v>
      </c>
      <c r="E96" s="158"/>
      <c r="F96" s="75"/>
      <c r="G96" s="75"/>
      <c r="H96" s="75"/>
      <c r="I96" s="75"/>
    </row>
    <row r="97" spans="2:10" x14ac:dyDescent="0.2">
      <c r="B97" s="155"/>
      <c r="C97" s="156"/>
      <c r="D97" s="154">
        <v>0.13700000000000001</v>
      </c>
      <c r="E97" s="154"/>
      <c r="F97" s="72">
        <f>F94*D97</f>
        <v>49944.172000000006</v>
      </c>
      <c r="G97" s="72">
        <f>G94*D97</f>
        <v>40184.292000000001</v>
      </c>
      <c r="H97" s="72">
        <f>G94*E97</f>
        <v>0</v>
      </c>
      <c r="I97" s="72">
        <f>SUM(F97:H97)</f>
        <v>90128.464000000007</v>
      </c>
    </row>
    <row r="98" spans="2:10" x14ac:dyDescent="0.2">
      <c r="B98" s="180"/>
      <c r="C98" s="180"/>
      <c r="D98" s="181"/>
      <c r="E98" s="181"/>
      <c r="F98" s="182"/>
      <c r="G98" s="182"/>
      <c r="H98" s="182"/>
      <c r="I98" s="182"/>
    </row>
    <row r="99" spans="2:10" s="80" customFormat="1" ht="215" customHeight="1" x14ac:dyDescent="0.2">
      <c r="B99" s="190" t="s">
        <v>135</v>
      </c>
      <c r="C99" s="134"/>
      <c r="D99" s="134"/>
      <c r="E99" s="134"/>
      <c r="F99" s="134"/>
      <c r="G99" s="134"/>
      <c r="H99" s="134"/>
      <c r="I99" s="134"/>
      <c r="J99" s="81"/>
    </row>
    <row r="101" spans="2:10" ht="43" x14ac:dyDescent="0.2">
      <c r="B101" s="140" t="s">
        <v>25</v>
      </c>
      <c r="C101" s="140"/>
      <c r="D101" s="140"/>
      <c r="E101" s="140"/>
      <c r="F101" s="53" t="s">
        <v>45</v>
      </c>
      <c r="G101" s="53" t="s">
        <v>12</v>
      </c>
      <c r="H101" s="1" t="s">
        <v>68</v>
      </c>
      <c r="I101" s="1" t="s">
        <v>46</v>
      </c>
    </row>
    <row r="102" spans="2:10" ht="38" customHeight="1" thickBot="1" x14ac:dyDescent="0.25">
      <c r="B102" s="149" t="s">
        <v>51</v>
      </c>
      <c r="C102" s="150"/>
      <c r="D102" s="153"/>
      <c r="E102" s="153"/>
      <c r="F102" s="76">
        <f>F94+F97</f>
        <v>414500.17200000002</v>
      </c>
      <c r="G102" s="76">
        <f>G94+G97</f>
        <v>333500.29200000002</v>
      </c>
      <c r="H102" s="76">
        <f>H94+H97</f>
        <v>81000</v>
      </c>
      <c r="I102" s="76">
        <f t="shared" ref="I102" si="8">I94+I97</f>
        <v>829000.46400000004</v>
      </c>
    </row>
    <row r="103" spans="2:10" ht="17" thickTop="1" x14ac:dyDescent="0.2"/>
    <row r="105" spans="2:10" ht="80" customHeight="1" x14ac:dyDescent="0.2">
      <c r="B105" s="188" t="s">
        <v>153</v>
      </c>
      <c r="C105" s="133"/>
      <c r="D105" s="133"/>
      <c r="E105" s="133"/>
      <c r="F105" s="133"/>
      <c r="G105" s="133"/>
      <c r="H105" s="133"/>
      <c r="I105" s="133"/>
      <c r="J105" s="133"/>
    </row>
    <row r="106" spans="2:10" ht="46.25" customHeight="1" x14ac:dyDescent="0.2">
      <c r="B106" s="131" t="s">
        <v>154</v>
      </c>
      <c r="C106" s="131"/>
      <c r="D106" s="131"/>
      <c r="E106" s="131"/>
      <c r="F106" s="131"/>
      <c r="G106" s="131"/>
      <c r="H106" s="131"/>
      <c r="I106" s="131"/>
    </row>
  </sheetData>
  <mergeCells count="83">
    <mergeCell ref="D93:E93"/>
    <mergeCell ref="B97:C97"/>
    <mergeCell ref="B81:C81"/>
    <mergeCell ref="B83:C83"/>
    <mergeCell ref="B84:C84"/>
    <mergeCell ref="B82:C82"/>
    <mergeCell ref="D82:E82"/>
    <mergeCell ref="D96:E96"/>
    <mergeCell ref="B96:C96"/>
    <mergeCell ref="B85:C85"/>
    <mergeCell ref="D81:E81"/>
    <mergeCell ref="D83:E83"/>
    <mergeCell ref="D84:E84"/>
    <mergeCell ref="D85:E85"/>
    <mergeCell ref="B91:I91"/>
    <mergeCell ref="B88:C88"/>
    <mergeCell ref="B72:C72"/>
    <mergeCell ref="B57:C57"/>
    <mergeCell ref="E72:F72"/>
    <mergeCell ref="B102:C102"/>
    <mergeCell ref="B86:C86"/>
    <mergeCell ref="B87:C87"/>
    <mergeCell ref="B89:C89"/>
    <mergeCell ref="D86:E86"/>
    <mergeCell ref="D102:E102"/>
    <mergeCell ref="D97:E97"/>
    <mergeCell ref="B101:C101"/>
    <mergeCell ref="D101:E101"/>
    <mergeCell ref="D87:E87"/>
    <mergeCell ref="B93:C93"/>
    <mergeCell ref="B75:J75"/>
    <mergeCell ref="B80:J80"/>
    <mergeCell ref="B49:D49"/>
    <mergeCell ref="B17:C17"/>
    <mergeCell ref="B18:C18"/>
    <mergeCell ref="B19:C19"/>
    <mergeCell ref="B20:C20"/>
    <mergeCell ref="B21:C21"/>
    <mergeCell ref="B40:I40"/>
    <mergeCell ref="B24:I24"/>
    <mergeCell ref="B22:C22"/>
    <mergeCell ref="B47:D47"/>
    <mergeCell ref="B71:C71"/>
    <mergeCell ref="E30:F30"/>
    <mergeCell ref="E31:F31"/>
    <mergeCell ref="E32:F32"/>
    <mergeCell ref="E33:F33"/>
    <mergeCell ref="E34:F34"/>
    <mergeCell ref="E35:F35"/>
    <mergeCell ref="E36:F36"/>
    <mergeCell ref="E37:F37"/>
    <mergeCell ref="D56:E56"/>
    <mergeCell ref="D57:E57"/>
    <mergeCell ref="B42:J42"/>
    <mergeCell ref="B43:J43"/>
    <mergeCell ref="B56:C56"/>
    <mergeCell ref="B48:D48"/>
    <mergeCell ref="B58:C58"/>
    <mergeCell ref="E69:F69"/>
    <mergeCell ref="E70:F70"/>
    <mergeCell ref="B59:C59"/>
    <mergeCell ref="B60:C60"/>
    <mergeCell ref="B68:C68"/>
    <mergeCell ref="B69:C69"/>
    <mergeCell ref="B70:C70"/>
    <mergeCell ref="B64:J64"/>
    <mergeCell ref="B67:J67"/>
    <mergeCell ref="D88:E88"/>
    <mergeCell ref="B106:I106"/>
    <mergeCell ref="A1:J1"/>
    <mergeCell ref="B3:J3"/>
    <mergeCell ref="B105:J105"/>
    <mergeCell ref="B99:I99"/>
    <mergeCell ref="B26:J26"/>
    <mergeCell ref="B29:J29"/>
    <mergeCell ref="B46:J46"/>
    <mergeCell ref="B52:J52"/>
    <mergeCell ref="B55:J55"/>
    <mergeCell ref="D58:E58"/>
    <mergeCell ref="D59:E59"/>
    <mergeCell ref="D60:E60"/>
    <mergeCell ref="E71:F71"/>
    <mergeCell ref="E68:F68"/>
  </mergeCells>
  <pageMargins left="0.7" right="0.7" top="0.75" bottom="0.75" header="0.3" footer="0.3"/>
  <pageSetup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107"/>
  <sheetViews>
    <sheetView view="pageBreakPreview" topLeftCell="A12" zoomScale="115" zoomScaleNormal="100" zoomScaleSheetLayoutView="115" workbookViewId="0">
      <selection activeCell="A27" sqref="A27:J27"/>
    </sheetView>
  </sheetViews>
  <sheetFormatPr baseColWidth="10" defaultColWidth="8.83203125" defaultRowHeight="13" x14ac:dyDescent="0.15"/>
  <cols>
    <col min="1" max="1" width="24.5" style="83" customWidth="1"/>
    <col min="2" max="2" width="11.83203125" style="89" customWidth="1"/>
    <col min="3" max="3" width="12.6640625" style="83" customWidth="1"/>
    <col min="4" max="4" width="13.33203125" style="83" customWidth="1"/>
    <col min="5" max="6" width="11.33203125" style="83" customWidth="1"/>
    <col min="7" max="7" width="12" style="83" customWidth="1"/>
    <col min="8" max="8" width="12.33203125" style="83" customWidth="1"/>
    <col min="9" max="9" width="12.1640625" style="83" customWidth="1"/>
    <col min="10" max="10" width="12.83203125" style="83" customWidth="1"/>
    <col min="11" max="16384" width="8.83203125" style="83"/>
  </cols>
  <sheetData>
    <row r="2" spans="1:10" x14ac:dyDescent="0.15">
      <c r="A2" s="184" t="s">
        <v>156</v>
      </c>
      <c r="B2" s="185"/>
      <c r="C2" s="185"/>
      <c r="D2" s="186"/>
      <c r="E2" s="82"/>
      <c r="F2" s="163" t="s">
        <v>157</v>
      </c>
      <c r="G2" s="164"/>
      <c r="H2" s="164"/>
      <c r="I2" s="164"/>
      <c r="J2" s="165"/>
    </row>
    <row r="3" spans="1:10" ht="14" x14ac:dyDescent="0.15">
      <c r="A3" s="166" t="s">
        <v>158</v>
      </c>
      <c r="B3" s="167"/>
      <c r="C3" s="167"/>
      <c r="D3" s="168"/>
      <c r="E3" s="84">
        <v>1</v>
      </c>
      <c r="F3" s="85">
        <v>2</v>
      </c>
      <c r="G3" s="85">
        <v>3</v>
      </c>
      <c r="H3" s="85">
        <v>4</v>
      </c>
      <c r="I3" s="85" t="s">
        <v>159</v>
      </c>
      <c r="J3" s="85" t="s">
        <v>160</v>
      </c>
    </row>
    <row r="4" spans="1:10" x14ac:dyDescent="0.15">
      <c r="A4" s="125"/>
      <c r="B4" s="126"/>
      <c r="C4" s="126"/>
      <c r="D4" s="127"/>
      <c r="E4" s="84"/>
      <c r="F4" s="85"/>
      <c r="G4" s="85"/>
      <c r="H4" s="85"/>
      <c r="I4" s="85"/>
      <c r="J4" s="85"/>
    </row>
    <row r="5" spans="1:10" s="89" customFormat="1" ht="42" x14ac:dyDescent="0.15">
      <c r="A5" s="86" t="s">
        <v>161</v>
      </c>
      <c r="B5" s="86" t="s">
        <v>162</v>
      </c>
      <c r="C5" s="87" t="s">
        <v>163</v>
      </c>
      <c r="D5" s="86" t="s">
        <v>164</v>
      </c>
      <c r="E5" s="88" t="s">
        <v>45</v>
      </c>
      <c r="F5" s="169" t="s">
        <v>165</v>
      </c>
      <c r="G5" s="169"/>
      <c r="H5" s="169"/>
      <c r="I5" s="86" t="s">
        <v>166</v>
      </c>
      <c r="J5" s="86" t="s">
        <v>167</v>
      </c>
    </row>
    <row r="6" spans="1:10" s="93" customFormat="1" ht="56" x14ac:dyDescent="0.15">
      <c r="A6" s="90"/>
      <c r="B6" s="90"/>
      <c r="C6" s="91" t="s">
        <v>168</v>
      </c>
      <c r="D6" s="90" t="s">
        <v>169</v>
      </c>
      <c r="E6" s="92" t="s">
        <v>170</v>
      </c>
      <c r="F6" s="90" t="s">
        <v>170</v>
      </c>
      <c r="G6" s="90" t="s">
        <v>171</v>
      </c>
      <c r="H6" s="90" t="s">
        <v>172</v>
      </c>
      <c r="I6" s="90"/>
      <c r="J6" s="90"/>
    </row>
    <row r="7" spans="1:10" ht="15.5" customHeight="1" x14ac:dyDescent="0.15">
      <c r="A7" s="94" t="s">
        <v>173</v>
      </c>
      <c r="B7" s="95" t="s">
        <v>200</v>
      </c>
      <c r="C7" s="96" t="s">
        <v>13</v>
      </c>
      <c r="D7" s="95" t="s">
        <v>174</v>
      </c>
      <c r="E7" s="97">
        <v>26000</v>
      </c>
      <c r="F7" s="98">
        <v>10000</v>
      </c>
      <c r="G7" s="98">
        <v>31000</v>
      </c>
      <c r="H7" s="98">
        <v>0</v>
      </c>
      <c r="I7" s="98">
        <f>SUM(F7:H7)</f>
        <v>41000</v>
      </c>
      <c r="J7" s="99">
        <f>SUM(E7:H7)</f>
        <v>67000</v>
      </c>
    </row>
    <row r="8" spans="1:10" ht="15.5" customHeight="1" x14ac:dyDescent="0.15">
      <c r="A8" s="100"/>
      <c r="B8" s="95"/>
      <c r="C8" s="96"/>
      <c r="D8" s="101"/>
      <c r="E8" s="102"/>
      <c r="F8" s="103"/>
      <c r="G8" s="103"/>
      <c r="H8" s="98"/>
      <c r="I8" s="98"/>
      <c r="J8" s="99"/>
    </row>
    <row r="9" spans="1:10" ht="15.5" customHeight="1" x14ac:dyDescent="0.15">
      <c r="A9" s="100"/>
      <c r="B9" s="95"/>
      <c r="C9" s="96"/>
      <c r="D9" s="101"/>
      <c r="E9" s="102"/>
      <c r="F9" s="103"/>
      <c r="G9" s="103"/>
      <c r="H9" s="98"/>
      <c r="I9" s="98"/>
      <c r="J9" s="99"/>
    </row>
    <row r="10" spans="1:10" ht="14" x14ac:dyDescent="0.15">
      <c r="A10" s="104" t="s">
        <v>175</v>
      </c>
      <c r="B10" s="101"/>
      <c r="C10" s="101"/>
      <c r="D10" s="100"/>
      <c r="E10" s="105">
        <f t="shared" ref="E10:J10" si="0">SUM(E7:E9)</f>
        <v>26000</v>
      </c>
      <c r="F10" s="106">
        <f t="shared" si="0"/>
        <v>10000</v>
      </c>
      <c r="G10" s="106">
        <f t="shared" si="0"/>
        <v>31000</v>
      </c>
      <c r="H10" s="106">
        <f t="shared" si="0"/>
        <v>0</v>
      </c>
      <c r="I10" s="106">
        <f t="shared" si="0"/>
        <v>41000</v>
      </c>
      <c r="J10" s="107">
        <f t="shared" si="0"/>
        <v>67000</v>
      </c>
    </row>
    <row r="11" spans="1:10" ht="15.5" customHeight="1" x14ac:dyDescent="0.15">
      <c r="A11" s="100" t="s">
        <v>193</v>
      </c>
      <c r="B11" s="95" t="s">
        <v>200</v>
      </c>
      <c r="C11" s="96" t="s">
        <v>13</v>
      </c>
      <c r="D11" s="101" t="s">
        <v>176</v>
      </c>
      <c r="E11" s="108"/>
      <c r="F11" s="108"/>
      <c r="G11" s="103">
        <v>25000</v>
      </c>
      <c r="H11" s="103">
        <v>0</v>
      </c>
      <c r="I11" s="98">
        <f t="shared" ref="I11:I12" si="1">SUM(F11:H11)</f>
        <v>25000</v>
      </c>
      <c r="J11" s="99">
        <f t="shared" ref="J11:J12" si="2">SUM(E11:H11)</f>
        <v>25000</v>
      </c>
    </row>
    <row r="12" spans="1:10" ht="15.5" customHeight="1" x14ac:dyDescent="0.15">
      <c r="A12" s="100" t="s">
        <v>194</v>
      </c>
      <c r="B12" s="95" t="s">
        <v>200</v>
      </c>
      <c r="C12" s="96" t="s">
        <v>13</v>
      </c>
      <c r="D12" s="101" t="s">
        <v>176</v>
      </c>
      <c r="E12" s="108"/>
      <c r="F12" s="108"/>
      <c r="G12" s="103">
        <v>0</v>
      </c>
      <c r="H12" s="103">
        <v>25000</v>
      </c>
      <c r="I12" s="98">
        <f t="shared" si="1"/>
        <v>25000</v>
      </c>
      <c r="J12" s="99">
        <f t="shared" si="2"/>
        <v>25000</v>
      </c>
    </row>
    <row r="13" spans="1:10" ht="14" x14ac:dyDescent="0.15">
      <c r="A13" s="104" t="s">
        <v>177</v>
      </c>
      <c r="B13" s="101"/>
      <c r="C13" s="101"/>
      <c r="D13" s="100"/>
      <c r="E13" s="105">
        <f>SUM(E11:E12)</f>
        <v>0</v>
      </c>
      <c r="F13" s="106">
        <f t="shared" ref="F13:J13" si="3">SUM(F11:F12)</f>
        <v>0</v>
      </c>
      <c r="G13" s="106">
        <f t="shared" si="3"/>
        <v>25000</v>
      </c>
      <c r="H13" s="106">
        <f t="shared" si="3"/>
        <v>25000</v>
      </c>
      <c r="I13" s="106">
        <f>SUM(I11:I12)</f>
        <v>50000</v>
      </c>
      <c r="J13" s="106">
        <f t="shared" si="3"/>
        <v>50000</v>
      </c>
    </row>
    <row r="14" spans="1:10" x14ac:dyDescent="0.15">
      <c r="A14" s="104"/>
      <c r="B14" s="101"/>
      <c r="C14" s="101"/>
      <c r="D14" s="100"/>
      <c r="E14" s="105"/>
      <c r="F14" s="106"/>
      <c r="G14" s="106"/>
      <c r="H14" s="106"/>
      <c r="I14" s="106"/>
      <c r="J14" s="106"/>
    </row>
    <row r="15" spans="1:10" ht="14" x14ac:dyDescent="0.15">
      <c r="A15" s="104" t="s">
        <v>178</v>
      </c>
      <c r="B15" s="101"/>
      <c r="C15" s="101"/>
      <c r="D15" s="100"/>
      <c r="E15" s="105">
        <f>E10+E13</f>
        <v>26000</v>
      </c>
      <c r="F15" s="106">
        <f t="shared" ref="F15:J15" si="4">F10+F13</f>
        <v>10000</v>
      </c>
      <c r="G15" s="106">
        <f t="shared" si="4"/>
        <v>56000</v>
      </c>
      <c r="H15" s="106">
        <f t="shared" si="4"/>
        <v>25000</v>
      </c>
      <c r="I15" s="106">
        <f t="shared" si="4"/>
        <v>91000</v>
      </c>
      <c r="J15" s="106">
        <f t="shared" si="4"/>
        <v>117000</v>
      </c>
    </row>
    <row r="18" spans="1:10" s="111" customFormat="1" x14ac:dyDescent="0.15">
      <c r="A18" s="109" t="s">
        <v>179</v>
      </c>
      <c r="B18" s="110"/>
    </row>
    <row r="19" spans="1:10" s="111" customFormat="1" x14ac:dyDescent="0.15">
      <c r="A19" s="109"/>
      <c r="B19" s="110"/>
    </row>
    <row r="20" spans="1:10" s="111" customFormat="1" x14ac:dyDescent="0.15">
      <c r="A20" s="162" t="s">
        <v>180</v>
      </c>
      <c r="B20" s="162"/>
      <c r="C20" s="162"/>
      <c r="D20" s="162"/>
      <c r="E20" s="162"/>
      <c r="F20" s="162"/>
      <c r="G20" s="162"/>
      <c r="H20" s="162"/>
      <c r="I20" s="162"/>
      <c r="J20" s="162"/>
    </row>
    <row r="21" spans="1:10" s="111" customFormat="1" x14ac:dyDescent="0.15">
      <c r="A21" s="162" t="s">
        <v>181</v>
      </c>
      <c r="B21" s="162"/>
      <c r="C21" s="162"/>
      <c r="D21" s="162"/>
      <c r="E21" s="162"/>
      <c r="F21" s="162"/>
      <c r="G21" s="162"/>
      <c r="H21" s="162"/>
      <c r="I21" s="162"/>
      <c r="J21" s="162"/>
    </row>
    <row r="22" spans="1:10" s="111" customFormat="1" x14ac:dyDescent="0.15">
      <c r="A22" s="162" t="s">
        <v>243</v>
      </c>
      <c r="B22" s="162"/>
      <c r="C22" s="162"/>
      <c r="D22" s="162"/>
      <c r="E22" s="162"/>
      <c r="F22" s="162"/>
      <c r="G22" s="162"/>
      <c r="H22" s="162"/>
      <c r="I22" s="162"/>
      <c r="J22" s="162"/>
    </row>
    <row r="23" spans="1:10" s="111" customFormat="1" ht="42" customHeight="1" x14ac:dyDescent="0.15">
      <c r="A23" s="162" t="s">
        <v>244</v>
      </c>
      <c r="B23" s="162"/>
      <c r="C23" s="162"/>
      <c r="D23" s="162"/>
      <c r="E23" s="162"/>
      <c r="F23" s="162"/>
      <c r="G23" s="162"/>
      <c r="H23" s="162"/>
      <c r="I23" s="162"/>
      <c r="J23" s="162"/>
    </row>
    <row r="24" spans="1:10" s="111" customFormat="1" x14ac:dyDescent="0.15">
      <c r="B24" s="110"/>
    </row>
    <row r="25" spans="1:10" s="111" customFormat="1" ht="16" x14ac:dyDescent="0.15">
      <c r="A25" s="112" t="s">
        <v>182</v>
      </c>
      <c r="B25" s="110"/>
    </row>
    <row r="26" spans="1:10" s="111" customFormat="1" ht="16" x14ac:dyDescent="0.15">
      <c r="A26" s="112"/>
      <c r="B26" s="110"/>
    </row>
    <row r="27" spans="1:10" s="111" customFormat="1" ht="35.5" customHeight="1" x14ac:dyDescent="0.15">
      <c r="A27" s="187" t="s">
        <v>183</v>
      </c>
      <c r="B27" s="187"/>
      <c r="C27" s="187"/>
      <c r="D27" s="187"/>
      <c r="E27" s="187"/>
      <c r="F27" s="187"/>
      <c r="G27" s="187"/>
      <c r="H27" s="187"/>
      <c r="I27" s="187"/>
      <c r="J27" s="187"/>
    </row>
    <row r="28" spans="1:10" s="111" customFormat="1" ht="16" x14ac:dyDescent="0.15">
      <c r="A28" s="113"/>
      <c r="B28" s="110"/>
    </row>
    <row r="29" spans="1:10" s="111" customFormat="1" ht="16" x14ac:dyDescent="0.15">
      <c r="A29" s="161" t="s">
        <v>184</v>
      </c>
      <c r="B29" s="161"/>
      <c r="C29" s="161"/>
      <c r="D29" s="161"/>
      <c r="E29" s="161"/>
      <c r="F29" s="161"/>
      <c r="G29" s="161"/>
      <c r="H29" s="161"/>
      <c r="I29" s="161"/>
      <c r="J29" s="161"/>
    </row>
    <row r="30" spans="1:10" s="111" customFormat="1" ht="16" x14ac:dyDescent="0.15">
      <c r="A30" s="161" t="s">
        <v>196</v>
      </c>
      <c r="B30" s="161"/>
      <c r="C30" s="161"/>
      <c r="D30" s="161"/>
      <c r="E30" s="161"/>
      <c r="F30" s="161"/>
      <c r="G30" s="161"/>
      <c r="H30" s="161"/>
      <c r="I30" s="161"/>
      <c r="J30" s="161"/>
    </row>
    <row r="31" spans="1:10" s="111" customFormat="1" ht="16" x14ac:dyDescent="0.15">
      <c r="A31" s="161" t="s">
        <v>195</v>
      </c>
      <c r="B31" s="161"/>
      <c r="C31" s="161"/>
      <c r="D31" s="161"/>
      <c r="E31" s="161"/>
      <c r="F31" s="161"/>
      <c r="G31" s="161"/>
      <c r="H31" s="161"/>
      <c r="I31" s="161"/>
      <c r="J31" s="161"/>
    </row>
    <row r="32" spans="1:10" s="111" customFormat="1" x14ac:dyDescent="0.15">
      <c r="B32" s="110"/>
    </row>
    <row r="33" spans="2:2" s="111" customFormat="1" x14ac:dyDescent="0.15">
      <c r="B33" s="110"/>
    </row>
    <row r="34" spans="2:2" s="111" customFormat="1" x14ac:dyDescent="0.15">
      <c r="B34" s="110"/>
    </row>
    <row r="35" spans="2:2" s="111" customFormat="1" x14ac:dyDescent="0.15">
      <c r="B35" s="110"/>
    </row>
    <row r="36" spans="2:2" s="111" customFormat="1" x14ac:dyDescent="0.15">
      <c r="B36" s="110"/>
    </row>
    <row r="37" spans="2:2" s="111" customFormat="1" x14ac:dyDescent="0.15">
      <c r="B37" s="110"/>
    </row>
    <row r="38" spans="2:2" s="111" customFormat="1" x14ac:dyDescent="0.15">
      <c r="B38" s="110"/>
    </row>
    <row r="39" spans="2:2" s="111" customFormat="1" x14ac:dyDescent="0.15">
      <c r="B39" s="110"/>
    </row>
    <row r="40" spans="2:2" s="111" customFormat="1" x14ac:dyDescent="0.15">
      <c r="B40" s="110"/>
    </row>
    <row r="41" spans="2:2" s="111" customFormat="1" x14ac:dyDescent="0.15">
      <c r="B41" s="110"/>
    </row>
    <row r="42" spans="2:2" s="111" customFormat="1" x14ac:dyDescent="0.15">
      <c r="B42" s="110"/>
    </row>
    <row r="43" spans="2:2" s="111" customFormat="1" x14ac:dyDescent="0.15">
      <c r="B43" s="110"/>
    </row>
    <row r="44" spans="2:2" s="111" customFormat="1" x14ac:dyDescent="0.15">
      <c r="B44" s="110"/>
    </row>
    <row r="45" spans="2:2" s="111" customFormat="1" x14ac:dyDescent="0.15">
      <c r="B45" s="110"/>
    </row>
    <row r="46" spans="2:2" s="111" customFormat="1" x14ac:dyDescent="0.15">
      <c r="B46" s="110"/>
    </row>
    <row r="47" spans="2:2" s="111" customFormat="1" x14ac:dyDescent="0.15">
      <c r="B47" s="110"/>
    </row>
    <row r="48" spans="2:2" s="111" customFormat="1" x14ac:dyDescent="0.15">
      <c r="B48" s="110"/>
    </row>
    <row r="49" spans="2:2" s="111" customFormat="1" x14ac:dyDescent="0.15">
      <c r="B49" s="110"/>
    </row>
    <row r="50" spans="2:2" s="111" customFormat="1" x14ac:dyDescent="0.15">
      <c r="B50" s="110"/>
    </row>
    <row r="51" spans="2:2" s="111" customFormat="1" x14ac:dyDescent="0.15">
      <c r="B51" s="110"/>
    </row>
    <row r="52" spans="2:2" s="111" customFormat="1" x14ac:dyDescent="0.15">
      <c r="B52" s="110"/>
    </row>
    <row r="53" spans="2:2" s="111" customFormat="1" x14ac:dyDescent="0.15">
      <c r="B53" s="110"/>
    </row>
    <row r="54" spans="2:2" s="111" customFormat="1" x14ac:dyDescent="0.15">
      <c r="B54" s="110"/>
    </row>
    <row r="55" spans="2:2" s="111" customFormat="1" x14ac:dyDescent="0.15">
      <c r="B55" s="110"/>
    </row>
    <row r="56" spans="2:2" s="111" customFormat="1" x14ac:dyDescent="0.15">
      <c r="B56" s="110"/>
    </row>
    <row r="57" spans="2:2" s="111" customFormat="1" x14ac:dyDescent="0.15">
      <c r="B57" s="110"/>
    </row>
    <row r="58" spans="2:2" s="111" customFormat="1" x14ac:dyDescent="0.15">
      <c r="B58" s="110"/>
    </row>
    <row r="59" spans="2:2" s="111" customFormat="1" x14ac:dyDescent="0.15">
      <c r="B59" s="110"/>
    </row>
    <row r="60" spans="2:2" s="111" customFormat="1" x14ac:dyDescent="0.15">
      <c r="B60" s="110"/>
    </row>
    <row r="61" spans="2:2" s="111" customFormat="1" x14ac:dyDescent="0.15">
      <c r="B61" s="110"/>
    </row>
    <row r="62" spans="2:2" s="111" customFormat="1" x14ac:dyDescent="0.15">
      <c r="B62" s="110"/>
    </row>
    <row r="63" spans="2:2" s="111" customFormat="1" x14ac:dyDescent="0.15">
      <c r="B63" s="110"/>
    </row>
    <row r="64" spans="2:2" s="111" customFormat="1" x14ac:dyDescent="0.15">
      <c r="B64" s="110"/>
    </row>
    <row r="65" spans="2:2" s="111" customFormat="1" x14ac:dyDescent="0.15">
      <c r="B65" s="110"/>
    </row>
    <row r="66" spans="2:2" s="111" customFormat="1" x14ac:dyDescent="0.15">
      <c r="B66" s="110"/>
    </row>
    <row r="67" spans="2:2" s="111" customFormat="1" x14ac:dyDescent="0.15">
      <c r="B67" s="110"/>
    </row>
    <row r="68" spans="2:2" s="111" customFormat="1" x14ac:dyDescent="0.15">
      <c r="B68" s="110"/>
    </row>
    <row r="69" spans="2:2" s="111" customFormat="1" x14ac:dyDescent="0.15">
      <c r="B69" s="110"/>
    </row>
    <row r="70" spans="2:2" s="111" customFormat="1" x14ac:dyDescent="0.15">
      <c r="B70" s="110"/>
    </row>
    <row r="71" spans="2:2" s="111" customFormat="1" x14ac:dyDescent="0.15">
      <c r="B71" s="110"/>
    </row>
    <row r="72" spans="2:2" s="111" customFormat="1" x14ac:dyDescent="0.15">
      <c r="B72" s="110"/>
    </row>
    <row r="73" spans="2:2" s="111" customFormat="1" x14ac:dyDescent="0.15">
      <c r="B73" s="110"/>
    </row>
    <row r="74" spans="2:2" s="111" customFormat="1" x14ac:dyDescent="0.15">
      <c r="B74" s="110"/>
    </row>
    <row r="75" spans="2:2" s="111" customFormat="1" x14ac:dyDescent="0.15">
      <c r="B75" s="110"/>
    </row>
    <row r="76" spans="2:2" s="111" customFormat="1" x14ac:dyDescent="0.15">
      <c r="B76" s="110"/>
    </row>
    <row r="77" spans="2:2" s="111" customFormat="1" x14ac:dyDescent="0.15">
      <c r="B77" s="110"/>
    </row>
    <row r="78" spans="2:2" s="111" customFormat="1" x14ac:dyDescent="0.15">
      <c r="B78" s="110"/>
    </row>
    <row r="79" spans="2:2" s="111" customFormat="1" x14ac:dyDescent="0.15">
      <c r="B79" s="110"/>
    </row>
    <row r="80" spans="2:2" s="111" customFormat="1" x14ac:dyDescent="0.15">
      <c r="B80" s="110"/>
    </row>
    <row r="81" spans="2:2" s="111" customFormat="1" x14ac:dyDescent="0.15">
      <c r="B81" s="110"/>
    </row>
    <row r="82" spans="2:2" s="111" customFormat="1" x14ac:dyDescent="0.15">
      <c r="B82" s="110"/>
    </row>
    <row r="83" spans="2:2" s="111" customFormat="1" x14ac:dyDescent="0.15">
      <c r="B83" s="110"/>
    </row>
    <row r="84" spans="2:2" s="111" customFormat="1" x14ac:dyDescent="0.15">
      <c r="B84" s="110"/>
    </row>
    <row r="85" spans="2:2" s="111" customFormat="1" x14ac:dyDescent="0.15">
      <c r="B85" s="110"/>
    </row>
    <row r="86" spans="2:2" s="111" customFormat="1" x14ac:dyDescent="0.15">
      <c r="B86" s="110"/>
    </row>
    <row r="87" spans="2:2" s="111" customFormat="1" x14ac:dyDescent="0.15">
      <c r="B87" s="110"/>
    </row>
    <row r="88" spans="2:2" s="111" customFormat="1" x14ac:dyDescent="0.15">
      <c r="B88" s="110"/>
    </row>
    <row r="89" spans="2:2" s="111" customFormat="1" x14ac:dyDescent="0.15">
      <c r="B89" s="110"/>
    </row>
    <row r="90" spans="2:2" s="111" customFormat="1" x14ac:dyDescent="0.15">
      <c r="B90" s="110"/>
    </row>
    <row r="91" spans="2:2" s="111" customFormat="1" x14ac:dyDescent="0.15">
      <c r="B91" s="110"/>
    </row>
    <row r="92" spans="2:2" s="111" customFormat="1" x14ac:dyDescent="0.15">
      <c r="B92" s="110"/>
    </row>
    <row r="93" spans="2:2" s="111" customFormat="1" x14ac:dyDescent="0.15">
      <c r="B93" s="110"/>
    </row>
    <row r="94" spans="2:2" s="111" customFormat="1" x14ac:dyDescent="0.15">
      <c r="B94" s="110"/>
    </row>
    <row r="95" spans="2:2" s="111" customFormat="1" x14ac:dyDescent="0.15">
      <c r="B95" s="110"/>
    </row>
    <row r="96" spans="2:2" s="111" customFormat="1" x14ac:dyDescent="0.15">
      <c r="B96" s="110"/>
    </row>
    <row r="97" spans="2:2" s="111" customFormat="1" x14ac:dyDescent="0.15">
      <c r="B97" s="110"/>
    </row>
    <row r="98" spans="2:2" s="111" customFormat="1" x14ac:dyDescent="0.15">
      <c r="B98" s="110"/>
    </row>
    <row r="99" spans="2:2" s="111" customFormat="1" x14ac:dyDescent="0.15">
      <c r="B99" s="110"/>
    </row>
    <row r="100" spans="2:2" s="111" customFormat="1" x14ac:dyDescent="0.15">
      <c r="B100" s="110"/>
    </row>
    <row r="101" spans="2:2" s="111" customFormat="1" x14ac:dyDescent="0.15">
      <c r="B101" s="110"/>
    </row>
    <row r="102" spans="2:2" s="111" customFormat="1" x14ac:dyDescent="0.15">
      <c r="B102" s="110"/>
    </row>
    <row r="103" spans="2:2" s="111" customFormat="1" x14ac:dyDescent="0.15">
      <c r="B103" s="110"/>
    </row>
    <row r="104" spans="2:2" s="111" customFormat="1" x14ac:dyDescent="0.15">
      <c r="B104" s="110"/>
    </row>
    <row r="105" spans="2:2" s="111" customFormat="1" x14ac:dyDescent="0.15">
      <c r="B105" s="110"/>
    </row>
    <row r="106" spans="2:2" s="111" customFormat="1" x14ac:dyDescent="0.15">
      <c r="B106" s="110"/>
    </row>
    <row r="107" spans="2:2" s="111" customFormat="1" x14ac:dyDescent="0.15">
      <c r="B107" s="110"/>
    </row>
  </sheetData>
  <mergeCells count="12">
    <mergeCell ref="A31:J31"/>
    <mergeCell ref="A22:J22"/>
    <mergeCell ref="A23:J23"/>
    <mergeCell ref="A2:D2"/>
    <mergeCell ref="F2:J2"/>
    <mergeCell ref="A3:D3"/>
    <mergeCell ref="F5:H5"/>
    <mergeCell ref="A20:J20"/>
    <mergeCell ref="A21:J21"/>
    <mergeCell ref="A27:J27"/>
    <mergeCell ref="A29:J29"/>
    <mergeCell ref="A30:J30"/>
  </mergeCells>
  <pageMargins left="0.7" right="0.7" top="0.75" bottom="0.75" header="0.3" footer="0.3"/>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For PRA Clearance</folderDes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BFF5D-8430-425F-A33F-1CE98D70398C}">
  <ds:schemaRefs>
    <ds:schemaRef ds:uri="ac258a54-df5b-4dff-ba69-cbe05d47b18a"/>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F79DA9-04D2-457D-A77B-EC311BF11308}">
  <ds:schemaRefs>
    <ds:schemaRef ds:uri="http://schemas.microsoft.com/sharepoint/v3/contenttype/forms"/>
  </ds:schemaRefs>
</ds:datastoreItem>
</file>

<file path=customXml/itemProps3.xml><?xml version="1.0" encoding="utf-8"?>
<ds:datastoreItem xmlns:ds="http://schemas.openxmlformats.org/officeDocument/2006/customXml" ds:itemID="{310E4466-0946-49B7-A57B-530B8B17A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Summary Table</vt:lpstr>
      <vt:lpstr>Revenue Description</vt:lpstr>
      <vt:lpstr>Expense Narrative</vt:lpstr>
      <vt:lpstr>SRA-TPC Table</vt:lpstr>
      <vt:lpstr>'SRA-TPC Table'!_Toc285528144</vt:lpstr>
      <vt:lpstr>'Expense Narrative'!Print_Area</vt:lpstr>
      <vt:lpstr>Intro!Print_Area</vt:lpstr>
      <vt:lpstr>'Revenue Description'!Print_Area</vt:lpstr>
      <vt:lpstr>'SRA-TPC Table'!Print_Area</vt:lpstr>
      <vt:lpstr>'Summary Table'!Print_Area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Kinser</dc:creator>
  <cp:lastModifiedBy>Ausherman, Nicole K. (Fed)</cp:lastModifiedBy>
  <cp:lastPrinted>2017-07-28T01:56:16Z</cp:lastPrinted>
  <dcterms:created xsi:type="dcterms:W3CDTF">2013-03-05T15:26:08Z</dcterms:created>
  <dcterms:modified xsi:type="dcterms:W3CDTF">2024-05-10T15:38:31Z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y fmtid="{D5CDD505-2E9C-101B-9397-08002B2CF9AE}" pid="4" name="ContentTypeId">
    <vt:lpwstr>0x01010053B14D3CD7564A41A4E1AD857F3E67B0</vt:lpwstr>
  </property>
</Properties>
</file>