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Center Operations\2016 NNMI-Manufacturing Institutes FFO\"/>
    </mc:Choice>
  </mc:AlternateContent>
  <bookViews>
    <workbookView xWindow="0" yWindow="0" windowWidth="23040" windowHeight="7668" activeTab="4"/>
  </bookViews>
  <sheets>
    <sheet name="Intro" sheetId="4" r:id="rId1"/>
    <sheet name="Summary Table" sheetId="1" r:id="rId2"/>
    <sheet name="Revenue Description" sheetId="3" r:id="rId3"/>
    <sheet name="Expense Narrative" sheetId="2" r:id="rId4"/>
    <sheet name="SRA-TPC Table" sheetId="6" r:id="rId5"/>
  </sheets>
  <definedNames>
    <definedName name="_Toc285528144" localSheetId="4">'SRA-TPC Table'!$A$18</definedName>
    <definedName name="_xlnm.Print_Area" localSheetId="3">'Expense Narrative'!$A$2:$J$86</definedName>
    <definedName name="_xlnm.Print_Area" localSheetId="2">'Revenue Description'!$A$2:$A$10</definedName>
    <definedName name="_xlnm.Print_Area" localSheetId="4">'SRA-TPC Table'!$A$1:$J$14</definedName>
    <definedName name="_xlnm.Print_Area" localSheetId="1">'Summary Table'!$A$1:$G$39</definedName>
  </definedNames>
  <calcPr calcId="162913"/>
</workbook>
</file>

<file path=xl/calcChain.xml><?xml version="1.0" encoding="utf-8"?>
<calcChain xmlns="http://schemas.openxmlformats.org/spreadsheetml/2006/main">
  <c r="G28" i="2" l="1"/>
  <c r="E35" i="1" l="1"/>
  <c r="B35" i="1"/>
  <c r="G35" i="1" s="1"/>
  <c r="H12" i="6" l="1"/>
  <c r="G12" i="6"/>
  <c r="F12" i="6"/>
  <c r="E12" i="6"/>
  <c r="J11" i="6"/>
  <c r="I11" i="6"/>
  <c r="J10" i="6"/>
  <c r="J12" i="6" s="1"/>
  <c r="I10" i="6"/>
  <c r="H9" i="6"/>
  <c r="H14" i="6" s="1"/>
  <c r="G9" i="6"/>
  <c r="G14" i="6" s="1"/>
  <c r="F9" i="6"/>
  <c r="F14" i="6" s="1"/>
  <c r="E9" i="6"/>
  <c r="E14" i="6" s="1"/>
  <c r="J8" i="6"/>
  <c r="I8" i="6"/>
  <c r="J7" i="6"/>
  <c r="I7" i="6"/>
  <c r="J6" i="6"/>
  <c r="I6" i="6"/>
  <c r="I12" i="6" l="1"/>
  <c r="J9" i="6"/>
  <c r="I9" i="6"/>
  <c r="I14" i="6" s="1"/>
  <c r="J14" i="6"/>
  <c r="H71" i="2" l="1"/>
  <c r="G71" i="2"/>
  <c r="F71" i="2"/>
  <c r="I71" i="2" l="1"/>
  <c r="H9" i="2"/>
  <c r="G9" i="2"/>
  <c r="F9" i="2"/>
  <c r="I48" i="2" l="1"/>
  <c r="H49" i="2"/>
  <c r="F49" i="2"/>
  <c r="I16" i="2"/>
  <c r="I5" i="2"/>
  <c r="E34" i="1"/>
  <c r="B34" i="1"/>
  <c r="E33" i="1"/>
  <c r="B33" i="1"/>
  <c r="E32" i="1"/>
  <c r="B32" i="1"/>
  <c r="E31" i="1"/>
  <c r="B31" i="1"/>
  <c r="B30" i="1"/>
  <c r="B29" i="1"/>
  <c r="D27" i="1"/>
  <c r="D23" i="1" s="1"/>
  <c r="B27" i="1"/>
  <c r="B26" i="1"/>
  <c r="B25" i="1"/>
  <c r="B24" i="1"/>
  <c r="B16" i="1"/>
  <c r="B28" i="1" l="1"/>
  <c r="D28" i="1"/>
  <c r="E28" i="1"/>
  <c r="I68" i="2"/>
  <c r="I69" i="2"/>
  <c r="G49" i="2"/>
  <c r="I44" i="2"/>
  <c r="I46" i="2"/>
  <c r="I45" i="2"/>
  <c r="E15" i="2" l="1"/>
  <c r="B18" i="1"/>
  <c r="E14" i="2"/>
  <c r="E12" i="1" l="1"/>
  <c r="E16" i="1" s="1"/>
  <c r="D12" i="1"/>
  <c r="D16" i="1" s="1"/>
  <c r="G7" i="1"/>
  <c r="G16" i="1" l="1"/>
  <c r="G12" i="1"/>
  <c r="G17" i="2" l="1"/>
  <c r="I8" i="2"/>
  <c r="I7" i="2"/>
  <c r="I6" i="2"/>
  <c r="I28" i="2"/>
  <c r="H28" i="2"/>
  <c r="B20" i="1"/>
  <c r="I67" i="2"/>
  <c r="G14" i="1"/>
  <c r="G15" i="1"/>
  <c r="G13" i="1"/>
  <c r="G11" i="1"/>
  <c r="B23" i="1" l="1"/>
  <c r="H17" i="2"/>
  <c r="G29" i="1"/>
  <c r="G24" i="1"/>
  <c r="G26" i="1"/>
  <c r="G34" i="1"/>
  <c r="G30" i="1"/>
  <c r="G25" i="1"/>
  <c r="G31" i="1"/>
  <c r="G32" i="1"/>
  <c r="G27" i="1"/>
  <c r="G33" i="1"/>
  <c r="I47" i="2"/>
  <c r="I37" i="2"/>
  <c r="I36" i="2"/>
  <c r="I70" i="2"/>
  <c r="J56" i="2"/>
  <c r="J57" i="2"/>
  <c r="J58" i="2"/>
  <c r="J55" i="2"/>
  <c r="J25" i="2"/>
  <c r="J26" i="2"/>
  <c r="J27" i="2"/>
  <c r="J24" i="2"/>
  <c r="G6" i="1"/>
  <c r="G9" i="1"/>
  <c r="G10" i="1"/>
  <c r="H59" i="2"/>
  <c r="I59" i="2"/>
  <c r="G59" i="2"/>
  <c r="B22" i="1"/>
  <c r="G38" i="2"/>
  <c r="H38" i="2"/>
  <c r="F38" i="2"/>
  <c r="G23" i="1" l="1"/>
  <c r="G28" i="1"/>
  <c r="E36" i="1"/>
  <c r="E38" i="1" s="1"/>
  <c r="H75" i="2"/>
  <c r="D36" i="1"/>
  <c r="G75" i="2"/>
  <c r="E13" i="2"/>
  <c r="I14" i="2"/>
  <c r="I9" i="2"/>
  <c r="J28" i="2"/>
  <c r="I49" i="2"/>
  <c r="I38" i="2"/>
  <c r="J59" i="2"/>
  <c r="G21" i="1"/>
  <c r="G20" i="1"/>
  <c r="G22" i="1"/>
  <c r="G4" i="1"/>
  <c r="I75" i="2" l="1"/>
  <c r="G78" i="2"/>
  <c r="D37" i="1" s="1"/>
  <c r="I15" i="2"/>
  <c r="G18" i="1"/>
  <c r="I13" i="2"/>
  <c r="C16" i="1"/>
  <c r="G82" i="2" l="1"/>
  <c r="D38" i="1"/>
  <c r="E39" i="1"/>
  <c r="H82" i="2"/>
  <c r="F17" i="2"/>
  <c r="B19" i="1" s="1"/>
  <c r="F16" i="1"/>
  <c r="F78" i="2" l="1"/>
  <c r="D39" i="1"/>
  <c r="B36" i="1"/>
  <c r="I17" i="2"/>
  <c r="B37" i="1" l="1"/>
  <c r="G37" i="1" s="1"/>
  <c r="I78" i="2"/>
  <c r="G36" i="1"/>
  <c r="G19" i="1"/>
  <c r="F82" i="2"/>
  <c r="B38" i="1" l="1"/>
  <c r="G38" i="1" s="1"/>
  <c r="G39" i="1" s="1"/>
  <c r="I82" i="2"/>
  <c r="B39" i="1" l="1"/>
  <c r="C38" i="1"/>
  <c r="F38" i="1"/>
</calcChain>
</file>

<file path=xl/sharedStrings.xml><?xml version="1.0" encoding="utf-8"?>
<sst xmlns="http://schemas.openxmlformats.org/spreadsheetml/2006/main" count="281" uniqueCount="211">
  <si>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</si>
  <si>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</si>
  <si>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</si>
  <si>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</si>
  <si>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</si>
  <si>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</si>
  <si>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</si>
  <si>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</si>
  <si>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</si>
  <si>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</si>
  <si>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</si>
  <si>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</si>
  <si>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</si>
  <si>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</si>
  <si>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</si>
  <si>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</si>
  <si>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</si>
  <si>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</si>
  <si>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</si>
  <si>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</si>
  <si>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</si>
  <si>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</si>
  <si>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</si>
  <si>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</si>
  <si>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</si>
  <si>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</si>
  <si>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</si>
  <si>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Airfare</t>
  </si>
  <si>
    <t>Hotel</t>
  </si>
  <si>
    <t>Per Diem (meals and incidentals)</t>
  </si>
  <si>
    <t>(2) Local travel</t>
  </si>
  <si>
    <t>Mileage</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</si>
  <si>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</si>
  <si>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</si>
  <si>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</si>
  <si>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</si>
  <si>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</si>
  <si>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</si>
  <si>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</si>
  <si>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</si>
  <si>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</si>
  <si>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</si>
  <si>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</si>
  <si>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</si>
  <si>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</si>
  <si>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</si>
  <si>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</si>
  <si>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</si>
  <si>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</si>
  <si>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</si>
  <si>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</si>
  <si>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</si>
  <si>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</si>
  <si>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</si>
  <si>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</si>
  <si>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</si>
  <si>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</si>
  <si>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Total Direct Costs</t>
  </si>
  <si>
    <t>Total Contractual Costs</t>
  </si>
  <si>
    <t>Total Other Costs</t>
  </si>
  <si>
    <t>Non-Federal Cost Share (In-Kind)</t>
  </si>
  <si>
    <t>(1) Sub-Recipient Agreements (ALL)</t>
  </si>
  <si>
    <t>(1) IT International</t>
  </si>
  <si>
    <t>(2) International Training Services</t>
  </si>
  <si>
    <t>See SRA/TPC Table</t>
  </si>
  <si>
    <t>(1) Video teleconferencing  system (TPC #2)</t>
  </si>
  <si>
    <t xml:space="preserve">Fred Page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</si>
  <si>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</si>
  <si>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</si>
  <si>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</si>
  <si>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</si>
  <si>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</si>
  <si>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</si>
  <si>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</si>
  <si>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</si>
  <si>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</si>
  <si>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</si>
  <si>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</si>
  <si>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</si>
  <si>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</si>
  <si>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</si>
  <si>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(4) Office Expenses (telephone, internet, etc.)</t>
  </si>
  <si>
    <t>$250/month x 12 months</t>
  </si>
  <si>
    <t>$875/month x 12 months</t>
  </si>
  <si>
    <t>$3,667/month x 12 months</t>
  </si>
  <si>
    <t>$1,700 x 5 staff/year</t>
  </si>
  <si>
    <t>(4) American Sales, Inc.</t>
  </si>
  <si>
    <t xml:space="preserve">(5) Jane Doe </t>
  </si>
  <si>
    <t xml:space="preserve">Computer program training </t>
  </si>
  <si>
    <t xml:space="preserve">Annual salary of $100,000 x 50%  level of effort </t>
  </si>
  <si>
    <t>Annual Salary/ Rate</t>
  </si>
  <si>
    <t>% of Time</t>
  </si>
  <si>
    <t>18,199 x 1</t>
  </si>
  <si>
    <t>$52.08/hour x 32 hrs./month x 12 months</t>
  </si>
  <si>
    <t>$75.03/hr. x 700 hrs./year</t>
  </si>
  <si>
    <t>(4) Office Expenses (telephone &amp; Internet)</t>
  </si>
  <si>
    <t>Fringe reflects current rate for agency.  *TPC #1 = $18,800 + TPC#2 = $9,400 = $28,200</t>
  </si>
  <si>
    <t>NIST MEP Supplemental Funds</t>
  </si>
  <si>
    <t>Gross Program Income (Projected)</t>
  </si>
  <si>
    <t>TBD</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</si>
  <si>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 200.465.  Rental costs under “sale and lease back” and “less-than-arm’s-length” agreements can only include expenses such as depreciation, maintenance, taxes, and insurance.”</t>
  </si>
  <si>
    <t>$50/month x 12 months x 4 staff</t>
  </si>
  <si>
    <r>
      <t>Category</t>
    </r>
    <r>
      <rPr>
        <vertAlign val="superscript"/>
        <sz val="10"/>
        <rFont val="Arial Narrow"/>
        <family val="2"/>
      </rPr>
      <t>1</t>
    </r>
  </si>
  <si>
    <r>
      <t>I: REVENUE</t>
    </r>
    <r>
      <rPr>
        <sz val="10"/>
        <rFont val="Arial Narrow"/>
        <family val="2"/>
      </rPr>
      <t xml:space="preserve"> (Federal and Non-Federal Cost Share)  </t>
    </r>
  </si>
  <si>
    <r>
      <t>NIST MEP Base Funds</t>
    </r>
    <r>
      <rPr>
        <vertAlign val="superscript"/>
        <sz val="10"/>
        <rFont val="Arial Narrow"/>
        <family val="2"/>
      </rPr>
      <t>2</t>
    </r>
  </si>
  <si>
    <r>
      <t>Unexpended Federal Funds (From Prior Operating Year) to be used ABOVE base</t>
    </r>
    <r>
      <rPr>
        <vertAlign val="superscript"/>
        <sz val="10"/>
        <rFont val="Arial Narrow"/>
        <family val="2"/>
      </rPr>
      <t>3</t>
    </r>
  </si>
  <si>
    <r>
      <t>Unexpended Federal Funds (From Prior Operating Year) to be used TOWARD base</t>
    </r>
    <r>
      <rPr>
        <vertAlign val="superscript"/>
        <sz val="10"/>
        <rFont val="Arial Narrow"/>
        <family val="2"/>
      </rPr>
      <t>4</t>
    </r>
  </si>
  <si>
    <r>
      <t>Applicant Contribution</t>
    </r>
    <r>
      <rPr>
        <vertAlign val="superscript"/>
        <sz val="10"/>
        <rFont val="Arial Narrow"/>
        <family val="2"/>
      </rPr>
      <t>5</t>
    </r>
  </si>
  <si>
    <r>
      <t>Unexpended Program Income (From Prior Operating Year)</t>
    </r>
    <r>
      <rPr>
        <vertAlign val="superscript"/>
        <sz val="10"/>
        <rFont val="Arial Narrow"/>
        <family val="2"/>
      </rPr>
      <t>6</t>
    </r>
  </si>
  <si>
    <r>
      <t>Total Other</t>
    </r>
    <r>
      <rPr>
        <vertAlign val="superscript"/>
        <sz val="10"/>
        <rFont val="Arial Narrow"/>
        <family val="2"/>
      </rPr>
      <t>7</t>
    </r>
  </si>
  <si>
    <r>
      <t>Interest on Program Income</t>
    </r>
    <r>
      <rPr>
        <i/>
        <vertAlign val="superscript"/>
        <sz val="10"/>
        <rFont val="Arial Narrow"/>
        <family val="2"/>
      </rPr>
      <t>8</t>
    </r>
  </si>
  <si>
    <r>
      <t>Sub-Recipient Cost Share</t>
    </r>
    <r>
      <rPr>
        <i/>
        <vertAlign val="superscript"/>
        <sz val="10"/>
        <rFont val="Arial Narrow"/>
        <family val="2"/>
      </rPr>
      <t>9</t>
    </r>
  </si>
  <si>
    <r>
      <t>Third Party Contributions</t>
    </r>
    <r>
      <rPr>
        <i/>
        <vertAlign val="superscript"/>
        <sz val="10"/>
        <rFont val="Arial Narrow"/>
        <family val="2"/>
      </rPr>
      <t>10</t>
    </r>
  </si>
  <si>
    <r>
      <t>II: EXPENSES</t>
    </r>
    <r>
      <rPr>
        <vertAlign val="superscript"/>
        <sz val="10"/>
        <rFont val="Arial Narrow"/>
        <family val="2"/>
      </rPr>
      <t>11</t>
    </r>
  </si>
  <si>
    <r>
      <t>(1) Sub-Recipient Agreements (ALL)</t>
    </r>
    <r>
      <rPr>
        <i/>
        <vertAlign val="superscript"/>
        <sz val="10"/>
        <rFont val="Arial Narrow"/>
        <family val="2"/>
      </rPr>
      <t>12</t>
    </r>
  </si>
  <si>
    <r>
      <t>TOTAL REVENUE – TOTAL EXPENSES</t>
    </r>
    <r>
      <rPr>
        <vertAlign val="superscript"/>
        <sz val="10"/>
        <rFont val="Arial Narrow"/>
        <family val="2"/>
      </rPr>
      <t>13</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</si>
  <si>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</si>
  <si>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[2]</t>
    </r>
    <r>
      <rPr>
        <sz val="10"/>
        <rFont val="Arial Narrow"/>
        <family val="2"/>
      </rPr>
      <t xml:space="preserve"> This line should reflect up to but no more than the annual base level of Federal Funding available to the Center. Centers will not be penalized for not requesting the full Federal amount available.</t>
    </r>
  </si>
  <si>
    <r>
      <t>[3]</t>
    </r>
    <r>
      <rPr>
        <sz val="10"/>
        <rFont val="Arial Narrow"/>
        <family val="2"/>
      </rPr>
      <t xml:space="preserve"> This line should reflect unexpended Federal funds (UFF) being applied ABOVE the base annual amount. The Center must include in the budget narrative an explanation for the inability to expend the funds in the previous operating year.</t>
    </r>
  </si>
  <si>
    <r>
      <t>[4]</t>
    </r>
    <r>
      <rPr>
        <sz val="10"/>
        <rFont val="Arial Narrow"/>
        <family val="2"/>
      </rPr>
      <t xml:space="preserve"> This line should reflect UFF being applied TOWARD the base annual amount. The Center must include in the budget narrative an explanation for the inability to expend the funds in the previous operating year.</t>
    </r>
  </si>
  <si>
    <r>
      <t xml:space="preserve">[5] </t>
    </r>
    <r>
      <rPr>
        <sz val="10"/>
        <rFont val="Arial Narrow"/>
        <family val="2"/>
      </rPr>
      <t>Applicant contributions can consist of cash or in-kind contributions to the MEP project.</t>
    </r>
  </si>
  <si>
    <r>
      <t>[6]</t>
    </r>
    <r>
      <rPr>
        <sz val="10"/>
        <rFont val="Arial Narrow"/>
        <family val="2"/>
      </rPr>
      <t xml:space="preserve"> This line should reflect the amount of prior year Unexpended Program Income (UPI) to be carried forward. The narrative should specify and describe the composition of the total amount.</t>
    </r>
  </si>
  <si>
    <r>
      <t>[7]</t>
    </r>
    <r>
      <rPr>
        <sz val="10"/>
        <rFont val="Arial Narrow"/>
        <family val="2"/>
      </rPr>
      <t xml:space="preserve"> The cost categories provided under “Total Other” are examples. Expenses in this category will vary from Center to Center.</t>
    </r>
  </si>
  <si>
    <r>
      <t xml:space="preserve">[8] </t>
    </r>
    <r>
      <rPr>
        <sz val="10"/>
        <rFont val="Arial Narrow"/>
        <family val="2"/>
      </rPr>
      <t>Centers are reminded that per 2 C.F.R. Part 200.306 "payments methods must minimize the time elapsing between the transfer of funds from the United States Treasury or the pass-through entity and the disbursement by the non-Federal entity " and that as such no interest should be collected on Federal Funds.</t>
    </r>
  </si>
  <si>
    <r>
      <t>[9]</t>
    </r>
    <r>
      <rPr>
        <sz val="10"/>
        <rFont val="Arial Narrow"/>
        <family val="2"/>
      </rPr>
      <t xml:space="preserve"> This line should reflect the total estimated cash and in-kind cost share provided to the Recipient (Center) from all of its approved Sub-Recipients.</t>
    </r>
  </si>
  <si>
    <r>
      <t>[10]</t>
    </r>
    <r>
      <rPr>
        <sz val="10"/>
        <rFont val="Arial Narrow"/>
        <family val="2"/>
      </rPr>
      <t xml:space="preserve"> Third party contributions do not appear as a separate line item on the SF-424 but must be listed separately on this budget for MEP evaluation purposes.</t>
    </r>
  </si>
  <si>
    <r>
      <t>[11]</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</si>
  <si>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[12]</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</si>
  <si>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[13]</t>
    </r>
    <r>
      <rPr>
        <sz val="10"/>
        <rFont val="Arial Narrow"/>
        <family val="2"/>
      </rPr>
      <t xml:space="preserve"> If the total of Revenue minus Expenses is positive, please include a narrative at the very end of the budget justification that explains that this surplus will be carried forward into the next operating year. Please see Section 13 of the MEP General Terms and Conditions (February 2015) for guidance on requesting the carry forward of Unexpended Program Income.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</si>
  <si>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</si>
  <si>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</si>
  <si>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</si>
  <si>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</si>
  <si>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</si>
  <si>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</si>
  <si>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</si>
  <si>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</si>
  <si>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</si>
  <si>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</si>
  <si>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</si>
  <si>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</si>
  <si>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</si>
  <si>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#1 = $2,000 + TPC #2 = $2,000 = $4,000
</t>
    </r>
  </si>
  <si>
    <r>
      <t xml:space="preserve">F.     Contractual:  </t>
    </r>
    <r>
      <rPr>
        <sz val="12"/>
        <rFont val="Arial Narrow"/>
        <family val="2"/>
      </rPr>
      <t>List all contracts planned for the operating year.</t>
    </r>
  </si>
  <si>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</si>
  <si>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</si>
  <si>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http://www.osec.doc.gov/oam/grants_management/policy/documents/DOC_Standard_Terms_12_26_2014.pdf.  
Alternatively, in accordance with 2 C.F.R. § 200.414(f), Centers that have never received a negotiated indirect cost rate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</si>
  <si>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t>Travel expenses should be in accordance with the organization’s written travel policy. In the absence of an acceptable written travel policy, established rates located at www.gsa.gov shall apply. Recipients must comply with the Fly America Act for foreign travel.</t>
  </si>
  <si>
    <t xml:space="preserve">As set forth in 2 C.F.R. § 200.94, supplies are defined as all tangible personal property other than those described in 2 C.F.R. § 200.33, Equipment. For this purpose, a computing device constitutes a supply if the acquisition cost is less than the lesser of the capitalization level established by the Recipient (or Sub-Recipient) for financial statement purposes or $5,000, regardless of the length of its useful life. See also 2 C.F.R.  §§ 200.20, Computing devices; 200.314, Supplies; and 200.453, Materials and supplies costs. </t>
  </si>
  <si>
    <t>Section I: REVENUE</t>
  </si>
  <si>
    <t>(3) American Sales, Inc.</t>
  </si>
  <si>
    <t xml:space="preserve">(4) Jane Doe </t>
  </si>
  <si>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American Sales, Inc., will develop sales and product distribution strategies.
(4) Marketing Coordinator will develop outreach strategies, conduct conferences, and provide professional development.</t>
    </r>
  </si>
  <si>
    <r>
      <t xml:space="preserve">Centers should delete language in </t>
    </r>
    <r>
      <rPr>
        <sz val="11"/>
        <color rgb="FFFF0000"/>
        <rFont val="Arial Narrow"/>
        <family val="2"/>
      </rPr>
      <t>RED</t>
    </r>
    <r>
      <rPr>
        <sz val="11"/>
        <color theme="1"/>
        <rFont val="Arial Narrow"/>
        <family val="2"/>
      </rPr>
      <t xml:space="preserve"> before submitting. </t>
    </r>
  </si>
  <si>
    <r>
      <t>A.</t>
    </r>
    <r>
      <rPr>
        <b/>
        <sz val="7"/>
        <color theme="1"/>
        <rFont val="Arial Narrow"/>
        <family val="2"/>
      </rPr>
      <t xml:space="preserve">     </t>
    </r>
    <r>
      <rPr>
        <b/>
        <sz val="11"/>
        <color theme="1"/>
        <rFont val="Arial Narrow"/>
        <family val="2"/>
      </rPr>
      <t>NEW NIST MEP FUNDS NEW NIST FUNDS:</t>
    </r>
  </si>
  <si>
    <t>OMB Control No. 0693-0032</t>
  </si>
  <si>
    <t>Expiration Date: 09-30-2018</t>
  </si>
  <si>
    <t>The data included in this workbook is for illustrative purposes only. Users should overwrite existing data before submitting.</t>
  </si>
  <si>
    <r>
      <rPr>
        <sz val="11"/>
        <color rgb="FFFF0000"/>
        <rFont val="Arial Narrow"/>
        <family val="2"/>
      </rPr>
      <t>SAMPLE</t>
    </r>
    <r>
      <rPr>
        <b/>
        <sz val="11"/>
        <color theme="1"/>
        <rFont val="Arial Narrow"/>
        <family val="2"/>
      </rPr>
      <t xml:space="preserve"> REVENUE DESCRIPTION</t>
    </r>
  </si>
  <si>
    <r>
      <rPr>
        <sz val="11"/>
        <color rgb="FFFF0000"/>
        <rFont val="Arial Narrow"/>
        <family val="2"/>
      </rPr>
      <t>SAMPLE:</t>
    </r>
    <r>
      <rPr>
        <sz val="11"/>
        <color theme="1"/>
        <rFont val="Arial Narrow"/>
        <family val="2"/>
      </rPr>
      <t xml:space="preserve"> For the Operating Year 20</t>
    </r>
    <r>
      <rPr>
        <sz val="11"/>
        <color rgb="FFFF0000"/>
        <rFont val="Arial Narrow"/>
        <family val="2"/>
      </rPr>
      <t>XX</t>
    </r>
    <r>
      <rPr>
        <sz val="11"/>
        <color theme="1"/>
        <rFont val="Arial Narrow"/>
        <family val="2"/>
      </rPr>
      <t>, the Center requests $_______ in new Federal funds to act as a catalyst for strengthening American manufacturing – accelerating its ongoing transformation into a more efficient and powerful engine of innovation driving economic growth and job creation.</t>
    </r>
  </si>
  <si>
    <t>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Per the MEP General Terms and Conditions, no donations can be received from contractors or vendors so there should not be in-kind contributions in this category. Subrecipient agreements should be reflected in the "Other" table of the budget.</t>
  </si>
  <si>
    <t>REVENUE – EXPENSES: If the total of “Revenue minus Expenses” in the Summary Budget Table is positive, please include a narrative that explains that this Unexpended Program Income (UPI) will be carried forward into the next operating year.  Please see the NIST MEP General Terms and Conditions, as amended for guidance on requesting NIST approval of carry forward of UPI.</t>
  </si>
  <si>
    <r>
      <rPr>
        <b/>
        <sz val="12"/>
        <rFont val="Arial Narrow"/>
        <family val="2"/>
      </rPr>
      <t>JUSTIFICATION</t>
    </r>
    <r>
      <rPr>
        <b/>
        <sz val="11"/>
        <color theme="1"/>
        <rFont val="Calibri"/>
        <family val="2"/>
        <scheme val="minor"/>
      </rPr>
      <t>:</t>
    </r>
    <r>
      <rPr>
        <sz val="11"/>
        <color theme="1"/>
        <rFont val="Calibri"/>
        <family val="2"/>
        <scheme val="minor"/>
      </rPr>
      <t xml:space="preserve"> </t>
    </r>
    <r>
      <rPr>
        <sz val="11"/>
        <color rgb="FFFF0000"/>
        <rFont val="Calibri"/>
        <family val="2"/>
        <scheme val="minor"/>
      </rPr>
      <t>XMEP</t>
    </r>
    <r>
      <rPr>
        <sz val="11"/>
        <color theme="1"/>
        <rFont val="Calibri"/>
        <family val="2"/>
        <scheme val="minor"/>
      </rPr>
      <t xml:space="preserve"> anticipates having a balance of UPI in the amount of $_____ at the end of the operating year. These funds will be…</t>
    </r>
  </si>
  <si>
    <r>
      <t>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Center's</t>
    </r>
    <r>
      <rPr>
        <sz val="12"/>
        <color theme="4" tint="-0.249977111117893"/>
        <rFont val="Arial Narrow"/>
        <family val="2"/>
      </rPr>
      <t xml:space="preserve"> </t>
    </r>
    <r>
      <rPr>
        <sz val="12"/>
        <color rgb="FFFF0000"/>
        <rFont val="Arial Narrow"/>
        <family val="2"/>
      </rPr>
      <t xml:space="preserve">organization and similar positions in the industry.
Employees who are considered indirect labor (included in Indirect Cost Rate) should not be included in the breakdown of direct salaries.  Neither contract nor subawardee personnel should be included in this section of the budget; rather, they should be included under the Contractual or “Other” sections of the budget.  Also note that time volunteered by Board Members should NOT be included in this section of the budget; rather, this contribution should be included under the “Other” section of the budget.
</t>
    </r>
    <r>
      <rPr>
        <b/>
        <sz val="12"/>
        <color rgb="FFFF0000"/>
        <rFont val="Arial Narrow"/>
        <family val="2"/>
      </rPr>
      <t xml:space="preserve">
As detailed personnel information will no longer be accessible to parties outside of NIST, it is no longer necessary to submit this information under separate cover as requested in previous years.</t>
    </r>
    <r>
      <rPr>
        <sz val="12"/>
        <color rgb="FFFF0000"/>
        <rFont val="Arial Narrow"/>
        <family val="2"/>
      </rPr>
      <t xml:space="preserve">
Please use an asterisk (*) to indicate whether any of the individuals listed in the table are “Key Personnel.”  As a reminder, per the NIST MEP General Terms and Conditions, as amended, additions or changes of Key Personnel or the absence for more than three months or a 25% reduction in time devoted to the project by the approved Center Director require approval by the Grants Officer (e.g., Center Directors, Chief Financial Officers, Managers, and Technical Staff whose expertise or experiences affect the basis of the proposal). </t>
    </r>
  </si>
  <si>
    <t xml:space="preserve">As set forth in 2 C.F.R. § 200.33,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See also 2 C.F.R. §§200.12, Capital assets; 200.20, Computing devices; 200.48 General purpose equipment; 200.58 Information technology systems; 200.89 Special purpose equipment; 200.313, Equipment; and 200.439, Equipment and other capital expenditures. A Center must provide the methodology used to arrive at the proposed costs (e.g., historical costs, competitive bid, or published price list, etc.). All procurement transactions by a Center or by a Sub-Recipient shall be conducted in accdroance with  Recipients shall conduct all procurement transactions in accordance with the requirements set forth in  2 C.F.R. §§ 200.110(a) and 200.317 - 200.326.  </t>
  </si>
  <si>
    <t>(7) Board Expenses</t>
  </si>
  <si>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orgnzations: Organzation A, Organization B, etc.
(6) Required yearly audit expenses that are allocable to the MEP project.  
(7) Reimbursement of travel and per diem costs for participation by board members in four meetings per year 
</t>
    </r>
  </si>
  <si>
    <t>XMEP - Enter Center Name Here</t>
  </si>
  <si>
    <r>
      <t>Subaward/Third Party  Contributions</t>
    </r>
    <r>
      <rPr>
        <b/>
        <vertAlign val="superscript"/>
        <sz val="10"/>
        <color theme="1"/>
        <rFont val="Arial Narrow"/>
        <family val="2"/>
      </rPr>
      <t>2</t>
    </r>
  </si>
  <si>
    <r>
      <rPr>
        <b/>
        <sz val="10"/>
        <color theme="1"/>
        <rFont val="Arial Narrow"/>
        <family val="2"/>
      </rPr>
      <t>Period:</t>
    </r>
    <r>
      <rPr>
        <sz val="10"/>
        <color theme="1"/>
        <rFont val="Arial Narrow"/>
        <family val="2"/>
      </rPr>
      <t xml:space="preserve"> Current Operating Year</t>
    </r>
  </si>
  <si>
    <t>Sum of 2 thru 4</t>
  </si>
  <si>
    <t>Sum of 1 thru 4</t>
  </si>
  <si>
    <r>
      <t>Organization Name</t>
    </r>
    <r>
      <rPr>
        <b/>
        <vertAlign val="superscript"/>
        <sz val="10"/>
        <color theme="1"/>
        <rFont val="Arial Narrow"/>
        <family val="2"/>
      </rPr>
      <t>1</t>
    </r>
  </si>
  <si>
    <t>Agreement Period</t>
  </si>
  <si>
    <t>Center Contact</t>
  </si>
  <si>
    <t xml:space="preserve">Agreement Type
</t>
  </si>
  <si>
    <t>Non-Federal Cost Share</t>
  </si>
  <si>
    <t>Total 
Non-Federal Cost Share</t>
  </si>
  <si>
    <t>Total 
Project 
Amount</t>
  </si>
  <si>
    <t>Staff Responsible for
Monitoring Agreement</t>
  </si>
  <si>
    <t>Subaward (SRA) or Third Party Contributions (TPC)</t>
  </si>
  <si>
    <t>CASH</t>
  </si>
  <si>
    <r>
      <t>IN-KIND</t>
    </r>
    <r>
      <rPr>
        <i/>
        <vertAlign val="superscript"/>
        <sz val="10"/>
        <color theme="1"/>
        <rFont val="Arial Narrow"/>
        <family val="2"/>
      </rPr>
      <t>3</t>
    </r>
    <r>
      <rPr>
        <i/>
        <sz val="10"/>
        <color theme="1"/>
        <rFont val="Arial Narrow"/>
        <family val="2"/>
      </rPr>
      <t xml:space="preserve">
(Including </t>
    </r>
    <r>
      <rPr>
        <b/>
        <i/>
        <sz val="10"/>
        <color theme="1"/>
        <rFont val="Arial Narrow"/>
        <family val="2"/>
      </rPr>
      <t>full-time</t>
    </r>
    <r>
      <rPr>
        <i/>
        <sz val="10"/>
        <color theme="1"/>
        <rFont val="Arial Narrow"/>
        <family val="2"/>
      </rPr>
      <t xml:space="preserve"> personnel)</t>
    </r>
  </si>
  <si>
    <r>
      <t>IN-KIND</t>
    </r>
    <r>
      <rPr>
        <i/>
        <vertAlign val="superscript"/>
        <sz val="10"/>
        <color theme="1"/>
        <rFont val="Arial Narrow"/>
        <family val="2"/>
      </rPr>
      <t>4</t>
    </r>
    <r>
      <rPr>
        <i/>
        <sz val="10"/>
        <color theme="1"/>
        <rFont val="Arial Narrow"/>
        <family val="2"/>
      </rPr>
      <t xml:space="preserve">
(Including </t>
    </r>
    <r>
      <rPr>
        <b/>
        <i/>
        <sz val="10"/>
        <color theme="1"/>
        <rFont val="Arial Narrow"/>
        <family val="2"/>
      </rPr>
      <t>part-time</t>
    </r>
    <r>
      <rPr>
        <i/>
        <sz val="10"/>
        <color theme="1"/>
        <rFont val="Arial Narrow"/>
        <family val="2"/>
      </rPr>
      <t xml:space="preserve"> personnel)</t>
    </r>
  </si>
  <si>
    <t>(1) Sub-Recipient Agreement #1</t>
  </si>
  <si>
    <t>7/1/14-6/30/15</t>
  </si>
  <si>
    <t>SRA</t>
  </si>
  <si>
    <t>(2) Sub-Recipient Agreement #2</t>
  </si>
  <si>
    <t>(3) Sub-Recipient Agreement #3</t>
  </si>
  <si>
    <t>TOTAL SRAs</t>
  </si>
  <si>
    <t>(4) Third-Party Contributor #1</t>
  </si>
  <si>
    <t>TPC</t>
  </si>
  <si>
    <t>(5) Third-Party Contributor #2</t>
  </si>
  <si>
    <t>TOTAL TPCs</t>
  </si>
  <si>
    <t>TOTAL SRAs and TPCs</t>
  </si>
  <si>
    <t>NOTES:</t>
  </si>
  <si>
    <t>1.      Each item of the Subawards/Third Party In-Kind Contributions Table should be shown as a separate line item in this table</t>
  </si>
  <si>
    <t>2.      Dollar amounts listed in this table must tie directly to the budget, be described in the budget narrative, and correspond to the amounts reflected in the agreements themselves.</t>
  </si>
  <si>
    <t xml:space="preserve">3.      Per 15 C.F.R. Part 290.4(c)(4), please state the dollar amount proposed/budgeted (or the value of property provided in lieu of cash) by the Center under the award to the partner organization. </t>
  </si>
  <si>
    <t>4.      Per 15 C.F.R. Part 290.4(c)(5), please state the dollar amount of third party in-kind contributions of part-time personnel, equipment, software, rental value of centrally located space (office and laboratory) and other related contributions may be up to a maximum of one-half of the Recipient’s share. Allowable capital expenditures may be applied in the award funding period expended or in subsequent funding periods consistent with the written accounting procedures of the Recipient. See 2 C.F.R. Section 200.306 for rules governing valuation of contributions of services and property.</t>
  </si>
  <si>
    <r>
      <t>JUSTIFICATION</t>
    </r>
    <r>
      <rPr>
        <sz val="12"/>
        <color theme="1"/>
        <rFont val="Arial Narrow"/>
        <family val="2"/>
      </rPr>
      <t xml:space="preserve">:  </t>
    </r>
  </si>
  <si>
    <t xml:space="preserve">Centers should use this section to provide a 1-3 paragraph narrative for each SRA/TPC agreement that identifies the nature of the SRA/TPC contributions (e.g., office space, partner staff, etc.) and highlight the purpose of each agreement. </t>
  </si>
  <si>
    <r>
      <t>(1)</t>
    </r>
    <r>
      <rPr>
        <sz val="7"/>
        <color theme="1"/>
        <rFont val="Times New Roman"/>
        <family val="1"/>
      </rPr>
      <t xml:space="preserve">    </t>
    </r>
    <r>
      <rPr>
        <sz val="12"/>
        <color theme="1"/>
        <rFont val="Arial Narrow"/>
        <family val="2"/>
      </rPr>
      <t>SRA #1</t>
    </r>
  </si>
  <si>
    <r>
      <t>(2)</t>
    </r>
    <r>
      <rPr>
        <sz val="7"/>
        <color theme="1"/>
        <rFont val="Times New Roman"/>
        <family val="1"/>
      </rPr>
      <t xml:space="preserve">    </t>
    </r>
    <r>
      <rPr>
        <sz val="12"/>
        <color theme="1"/>
        <rFont val="Arial Narrow"/>
        <family val="2"/>
      </rPr>
      <t>SRA #2</t>
    </r>
    <r>
      <rPr>
        <sz val="11"/>
        <color theme="1"/>
        <rFont val="Calibri"/>
        <family val="2"/>
        <scheme val="minor"/>
      </rPr>
      <t/>
    </r>
  </si>
  <si>
    <r>
      <t>(3)</t>
    </r>
    <r>
      <rPr>
        <sz val="7"/>
        <color theme="1"/>
        <rFont val="Times New Roman"/>
        <family val="1"/>
      </rPr>
      <t xml:space="preserve">    </t>
    </r>
    <r>
      <rPr>
        <sz val="12"/>
        <color theme="1"/>
        <rFont val="Arial Narrow"/>
        <family val="2"/>
      </rPr>
      <t>SRA #3</t>
    </r>
    <r>
      <rPr>
        <sz val="11"/>
        <color theme="1"/>
        <rFont val="Calibri"/>
        <family val="2"/>
        <scheme val="minor"/>
      </rPr>
      <t/>
    </r>
  </si>
  <si>
    <r>
      <t>(4)</t>
    </r>
    <r>
      <rPr>
        <sz val="7"/>
        <color theme="1"/>
        <rFont val="Times New Roman"/>
        <family val="1"/>
      </rPr>
      <t xml:space="preserve">    </t>
    </r>
    <r>
      <rPr>
        <sz val="12"/>
        <color theme="1"/>
        <rFont val="Arial Narrow"/>
        <family val="2"/>
      </rPr>
      <t>TPC #1</t>
    </r>
  </si>
  <si>
    <r>
      <t>(5)</t>
    </r>
    <r>
      <rPr>
        <sz val="7"/>
        <color theme="1"/>
        <rFont val="Times New Roman"/>
        <family val="1"/>
      </rPr>
      <t xml:space="preserve">    </t>
    </r>
    <r>
      <rPr>
        <sz val="12"/>
        <color theme="1"/>
        <rFont val="Arial Narrow"/>
        <family val="2"/>
      </rPr>
      <t>TPC #2</t>
    </r>
  </si>
  <si>
    <r>
      <rPr>
        <b/>
        <sz val="10"/>
        <rFont val="Arial Narrow"/>
        <family val="2"/>
      </rPr>
      <t>Center Name:</t>
    </r>
    <r>
      <rPr>
        <sz val="10"/>
        <rFont val="Arial Narrow"/>
        <family val="2"/>
      </rPr>
      <t xml:space="preserve"> &lt;Center Name&gt;
</t>
    </r>
    <r>
      <rPr>
        <b/>
        <sz val="10"/>
        <rFont val="Arial Narrow"/>
        <family val="2"/>
      </rPr>
      <t/>
    </r>
  </si>
  <si>
    <t>Indirect Costs (%)</t>
  </si>
  <si>
    <t>(1)  Meetings (provide name of meeting, etc)</t>
  </si>
  <si>
    <t>10/1/16 - 09/30/17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</si>
</sst>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quot;$&quot;#,##0"/>
    <numFmt numFmtId="165" formatCode="0.000%"/>
    <numFmt numFmtId="166" formatCode="_(&quot;$&quot;* #,##0_);_(&quot;$&quot;* \(#,##0\);_(&quot;$&quot;* &quot;-&quot;??_);_(@_)"/>
    <numFmt numFmtId="168" formatCode="m/d/yy;@"/>
  </numFmts>
  <fonts count="33"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
      <sz val="11"/>
      <color theme="1"/>
      <name val="Arial Narrow"/>
      <family val="2"/>
    </font>
    <font>
      <sz val="11"/>
      <color rgb="FFFF0000"/>
      <name val="Arial Narrow"/>
      <family val="2"/>
    </font>
    <font>
      <b/>
      <sz val="11"/>
      <color theme="1"/>
      <name val="Arial Narrow"/>
      <family val="2"/>
    </font>
    <font>
      <b/>
      <sz val="7"/>
      <color theme="1"/>
      <name val="Arial Narrow"/>
      <family val="2"/>
    </font>
    <font>
      <sz val="11"/>
      <color rgb="FFFF0000"/>
      <name val="Calibri"/>
      <family val="2"/>
      <scheme val="minor"/>
    </font>
    <font>
      <b/>
      <sz val="11"/>
      <color theme="1"/>
      <name val="Calibri"/>
      <family val="2"/>
      <scheme val="minor"/>
    </font>
    <font>
      <sz val="12"/>
      <color rgb="FFFF0000"/>
      <name val="Arial Narrow"/>
      <family val="2"/>
    </font>
    <font>
      <b/>
      <sz val="12"/>
      <color rgb="FFFF0000"/>
      <name val="Arial Narrow"/>
      <family val="2"/>
    </font>
    <font>
      <sz val="12"/>
      <color theme="4" tint="-0.249977111117893"/>
      <name val="Arial Narrow"/>
      <family val="2"/>
    </font>
    <font>
      <b/>
      <sz val="10"/>
      <color rgb="FFFF0000"/>
      <name val="Arial Narrow"/>
      <family val="2"/>
    </font>
    <font>
      <b/>
      <sz val="10"/>
      <color theme="1"/>
      <name val="Arial Narrow"/>
      <family val="2"/>
    </font>
    <font>
      <b/>
      <vertAlign val="superscript"/>
      <sz val="10"/>
      <color theme="1"/>
      <name val="Arial Narrow"/>
      <family val="2"/>
    </font>
    <font>
      <sz val="10"/>
      <color theme="1"/>
      <name val="Arial Narrow"/>
      <family val="2"/>
    </font>
    <font>
      <b/>
      <sz val="10"/>
      <color rgb="FF000000"/>
      <name val="Arial Narrow"/>
      <family val="2"/>
    </font>
    <font>
      <i/>
      <sz val="10"/>
      <color theme="1"/>
      <name val="Arial Narrow"/>
      <family val="2"/>
    </font>
    <font>
      <i/>
      <sz val="10"/>
      <color rgb="FF000000"/>
      <name val="Arial Narrow"/>
      <family val="2"/>
    </font>
    <font>
      <i/>
      <vertAlign val="superscript"/>
      <sz val="10"/>
      <color theme="1"/>
      <name val="Arial Narrow"/>
      <family val="2"/>
    </font>
    <font>
      <b/>
      <i/>
      <sz val="10"/>
      <color theme="1"/>
      <name val="Arial Narrow"/>
      <family val="2"/>
    </font>
    <font>
      <sz val="10"/>
      <color rgb="FF000000"/>
      <name val="Arial Narrow"/>
      <family val="2"/>
    </font>
    <font>
      <b/>
      <sz val="12"/>
      <color theme="1"/>
      <name val="Arial Narrow"/>
      <family val="2"/>
    </font>
    <font>
      <sz val="12"/>
      <color theme="1"/>
      <name val="Arial Narrow"/>
      <family val="2"/>
    </font>
    <font>
      <sz val="7"/>
      <color theme="1"/>
      <name val="Times New Roman"/>
      <family val="1"/>
    </font>
  </fonts>
  <fills count="8">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164" fontId="4" fillId="0" borderId="1" xfId="1" applyNumberFormat="1" applyFont="1" applyFill="1" applyBorder="1" applyAlignment="1">
      <alignment horizontal="right" vertical="top"/>
    </xf>
    <xf numFmtId="0" fontId="2" fillId="0" borderId="1" xfId="0" applyFont="1" applyFill="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1" applyNumberFormat="1" applyFont="1" applyBorder="1" applyAlignment="1">
      <alignment horizontal="right" vertical="top" wrapText="1"/>
    </xf>
    <xf numFmtId="0" fontId="4" fillId="0" borderId="0" xfId="0" applyFont="1" applyFill="1"/>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164" fontId="4" fillId="3" borderId="1" xfId="0" applyNumberFormat="1" applyFont="1" applyFill="1" applyBorder="1" applyAlignment="1">
      <alignment horizontal="righ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0" fontId="3" fillId="0" borderId="0" xfId="0" applyFont="1" applyAlignment="1">
      <alignment vertical="center"/>
    </xf>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right" vertical="top" wrapText="1"/>
    </xf>
    <xf numFmtId="8" fontId="4" fillId="0" borderId="0" xfId="0" applyNumberFormat="1" applyFont="1"/>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164" fontId="8" fillId="0" borderId="5" xfId="0" applyNumberFormat="1" applyFont="1" applyBorder="1" applyAlignment="1">
      <alignment horizontal="righ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left"/>
    </xf>
    <xf numFmtId="0" fontId="17" fillId="0" borderId="0" xfId="0" applyFont="1"/>
    <xf numFmtId="0" fontId="17" fillId="0" borderId="0" xfId="0" applyFont="1" applyBorder="1" applyAlignment="1">
      <alignment horizontal="left" vertical="top" wrapText="1"/>
    </xf>
    <xf numFmtId="0" fontId="21" fillId="0" borderId="3" xfId="0" applyFont="1" applyBorder="1" applyAlignment="1">
      <alignment horizontal="left" vertical="center" wrapText="1"/>
    </xf>
    <xf numFmtId="0" fontId="23" fillId="0" borderId="0" xfId="0" applyFont="1" applyAlignment="1">
      <alignment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24" fillId="0" borderId="1" xfId="0" applyFont="1" applyBorder="1" applyAlignment="1">
      <alignment horizontal="center" wrapText="1"/>
    </xf>
    <xf numFmtId="0" fontId="21" fillId="5" borderId="1" xfId="0" applyFont="1" applyFill="1" applyBorder="1" applyAlignment="1">
      <alignment horizontal="center" wrapText="1"/>
    </xf>
    <xf numFmtId="0" fontId="23" fillId="0" borderId="0" xfId="0" applyFont="1" applyAlignment="1">
      <alignment horizontal="center" wrapText="1"/>
    </xf>
    <xf numFmtId="0" fontId="25" fillId="0" borderId="1" xfId="0" applyFont="1" applyBorder="1" applyAlignment="1">
      <alignment horizontal="center" wrapText="1"/>
    </xf>
    <xf numFmtId="0" fontId="26" fillId="0" borderId="1" xfId="0" applyFont="1" applyBorder="1" applyAlignment="1">
      <alignment horizontal="center" wrapText="1"/>
    </xf>
    <xf numFmtId="0" fontId="25" fillId="5" borderId="1" xfId="0" applyFont="1" applyFill="1" applyBorder="1" applyAlignment="1">
      <alignment horizontal="center" wrapText="1"/>
    </xf>
    <xf numFmtId="0" fontId="25" fillId="0" borderId="0" xfId="0" applyFont="1" applyAlignment="1">
      <alignment horizontal="center" wrapText="1"/>
    </xf>
    <xf numFmtId="0" fontId="23" fillId="0" borderId="1" xfId="0" applyFont="1" applyBorder="1" applyAlignment="1">
      <alignment wrapText="1"/>
    </xf>
    <xf numFmtId="0" fontId="23" fillId="0" borderId="1" xfId="0" applyFont="1" applyBorder="1" applyAlignment="1">
      <alignment horizontal="center" wrapText="1"/>
    </xf>
    <xf numFmtId="0" fontId="29" fillId="0" borderId="1" xfId="0" applyFont="1" applyBorder="1" applyAlignment="1">
      <alignment horizontal="center" vertical="center" wrapText="1"/>
    </xf>
    <xf numFmtId="166" fontId="23" fillId="6" borderId="1" xfId="1" applyNumberFormat="1" applyFont="1" applyFill="1" applyBorder="1" applyAlignment="1">
      <alignment horizontal="center" wrapText="1"/>
    </xf>
    <xf numFmtId="166" fontId="23" fillId="0" borderId="1" xfId="1" applyNumberFormat="1" applyFont="1" applyBorder="1" applyAlignment="1">
      <alignment wrapText="1"/>
    </xf>
    <xf numFmtId="166" fontId="23" fillId="0" borderId="1" xfId="1" applyNumberFormat="1"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166" fontId="23" fillId="6" borderId="1" xfId="1" applyNumberFormat="1" applyFont="1" applyFill="1" applyBorder="1" applyAlignment="1">
      <alignment horizontal="center" vertical="center" wrapText="1"/>
    </xf>
    <xf numFmtId="166" fontId="23" fillId="0" borderId="1" xfId="1" applyNumberFormat="1" applyFont="1" applyBorder="1" applyAlignment="1">
      <alignment vertical="center" wrapText="1"/>
    </xf>
    <xf numFmtId="0" fontId="21" fillId="0" borderId="1" xfId="0" applyFont="1" applyBorder="1" applyAlignment="1">
      <alignment horizontal="right" vertical="center" wrapText="1"/>
    </xf>
    <xf numFmtId="166" fontId="21" fillId="6" borderId="1" xfId="1" applyNumberFormat="1" applyFont="1" applyFill="1" applyBorder="1" applyAlignment="1">
      <alignment vertical="center" wrapText="1"/>
    </xf>
    <xf numFmtId="166" fontId="21" fillId="0" borderId="1" xfId="1" applyNumberFormat="1" applyFont="1" applyBorder="1" applyAlignment="1">
      <alignment vertical="center" wrapText="1"/>
    </xf>
    <xf numFmtId="166" fontId="21" fillId="0" borderId="1" xfId="1" applyNumberFormat="1" applyFont="1" applyBorder="1" applyAlignment="1">
      <alignment horizontal="center" vertical="center" wrapText="1"/>
    </xf>
    <xf numFmtId="166" fontId="23" fillId="7" borderId="1" xfId="1" applyNumberFormat="1" applyFont="1" applyFill="1" applyBorder="1" applyAlignment="1">
      <alignment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applyAlignment="1"/>
    <xf numFmtId="0" fontId="30" fillId="0" borderId="0" xfId="0" applyFont="1" applyAlignment="1">
      <alignment vertical="center"/>
    </xf>
    <xf numFmtId="0" fontId="31" fillId="0" borderId="0" xfId="0" applyFont="1" applyAlignment="1">
      <alignment vertical="center"/>
    </xf>
    <xf numFmtId="0" fontId="16" fillId="0" borderId="0" xfId="0" applyFont="1"/>
    <xf numFmtId="0" fontId="4" fillId="0" borderId="0" xfId="0" applyFont="1" applyAlignment="1">
      <alignment vertical="top" wrapText="1"/>
    </xf>
    <xf numFmtId="0" fontId="2" fillId="0" borderId="1" xfId="0" applyFont="1" applyBorder="1" applyAlignment="1">
      <alignment vertical="center" wrapText="1"/>
    </xf>
    <xf numFmtId="0" fontId="2" fillId="0" borderId="1" xfId="0" applyFont="1" applyBorder="1" applyAlignment="1">
      <alignment vertical="center"/>
    </xf>
    <xf numFmtId="0" fontId="2" fillId="4" borderId="1" xfId="0" applyFont="1" applyFill="1" applyBorder="1" applyAlignment="1">
      <alignment horizontal="center" wrapText="1"/>
    </xf>
    <xf numFmtId="0" fontId="9" fillId="0" borderId="2" xfId="0" applyFont="1" applyBorder="1" applyAlignment="1">
      <alignment horizontal="center"/>
    </xf>
    <xf numFmtId="0" fontId="9" fillId="0" borderId="3" xfId="0" applyFont="1" applyBorder="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6" fontId="4" fillId="0" borderId="1" xfId="0" applyNumberFormat="1"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0" borderId="8" xfId="0" applyFont="1" applyBorder="1" applyAlignment="1">
      <alignment horizontal="left" vertical="top"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5"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17" fillId="0" borderId="0" xfId="0" applyFont="1" applyAlignment="1">
      <alignment horizontal="left" vertical="top" wrapText="1"/>
    </xf>
    <xf numFmtId="49" fontId="4" fillId="0" borderId="1" xfId="0" applyNumberFormat="1" applyFont="1" applyBorder="1" applyAlignment="1">
      <alignment horizontal="left" vertical="top" wrapText="1"/>
    </xf>
    <xf numFmtId="0" fontId="8" fillId="0" borderId="8" xfId="0" applyFont="1" applyBorder="1" applyAlignment="1">
      <alignment horizontal="left" vertical="top"/>
    </xf>
    <xf numFmtId="0" fontId="2" fillId="0" borderId="1" xfId="0" applyFont="1" applyBorder="1" applyAlignment="1">
      <alignment horizontal="left" vertical="top" wrapText="1"/>
    </xf>
    <xf numFmtId="0" fontId="4"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9" fillId="0" borderId="0" xfId="0" applyFont="1" applyBorder="1" applyAlignment="1">
      <alignment horizontal="left" wrapText="1"/>
    </xf>
    <xf numFmtId="0" fontId="10" fillId="0" borderId="0" xfId="0" applyFont="1" applyAlignment="1"/>
    <xf numFmtId="0" fontId="9" fillId="0" borderId="0" xfId="0" applyFont="1" applyBorder="1" applyAlignment="1">
      <alignment horizontal="left" vertical="top" wrapText="1"/>
    </xf>
    <xf numFmtId="0" fontId="17" fillId="0" borderId="4" xfId="0" applyFont="1" applyBorder="1" applyAlignment="1">
      <alignment horizontal="left" vertical="top" wrapText="1"/>
    </xf>
    <xf numFmtId="0" fontId="11" fillId="0" borderId="0" xfId="0" applyFont="1" applyAlignment="1">
      <alignment horizontal="left" vertical="top" wrapText="1"/>
    </xf>
    <xf numFmtId="0" fontId="17" fillId="0" borderId="0" xfId="0" applyFont="1" applyBorder="1" applyAlignment="1">
      <alignment horizontal="left" vertical="top" wrapText="1"/>
    </xf>
    <xf numFmtId="0" fontId="17" fillId="0" borderId="8" xfId="0" applyFont="1" applyBorder="1" applyAlignment="1">
      <alignment horizontal="left" vertical="top" wrapText="1"/>
    </xf>
    <xf numFmtId="0" fontId="9" fillId="0" borderId="0" xfId="0" applyFont="1" applyAlignment="1">
      <alignment horizontal="left"/>
    </xf>
    <xf numFmtId="0" fontId="31" fillId="0" borderId="0" xfId="0" applyFont="1" applyAlignment="1">
      <alignment horizontal="left" vertical="center"/>
    </xf>
    <xf numFmtId="0" fontId="23" fillId="0" borderId="0" xfId="0" applyFont="1" applyAlignment="1">
      <alignment horizontal="left" vertical="center" wrapText="1"/>
    </xf>
    <xf numFmtId="0" fontId="20" fillId="0" borderId="2"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23" fillId="0" borderId="2"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1" fillId="0" borderId="1" xfId="0" applyFont="1" applyBorder="1" applyAlignment="1">
      <alignment horizontal="center" wrapText="1"/>
    </xf>
    <xf numFmtId="0" fontId="17" fillId="0" borderId="0" xfId="0" applyFont="1" applyAlignment="1">
      <alignment horizontal="left" vertical="center" wrapText="1"/>
    </xf>
    <xf numFmtId="168" fontId="23" fillId="0" borderId="1" xfId="0" applyNumberFormat="1" applyFont="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733425</xdr:colOff>
      <xdr:row>11</xdr:row>
      <xdr:rowOff>123825</xdr:rowOff>
    </xdr:from>
    <xdr:ext cx="184731" cy="264560"/>
    <xdr:sp macro="" textlink="">
      <xdr:nvSpPr>
        <xdr:cNvPr id="3" name="TextBox 2"/>
        <xdr:cNvSpPr txBox="1"/>
      </xdr:nvSpPr>
      <xdr:spPr>
        <a:xfrm>
          <a:off x="76485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4.4" x14ac:dyDescent="0.3"/>
  <sheetData>
    <row r="1" spans="1:1" x14ac:dyDescent="0.3">
      <c r="A1" s="121" t="s">
        <v>157</v>
      </c>
    </row>
    <row r="3" spans="1:1" x14ac:dyDescent="0.3">
      <c r="A3" t="s">
        <v>155</v>
      </c>
    </row>
    <row r="4" spans="1:1" x14ac:dyDescent="0.3">
      <c r="A4"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Normal="100" zoomScaleSheetLayoutView="100" workbookViewId="0">
      <selection activeCell="G39" sqref="G39"/>
    </sheetView>
  </sheetViews>
  <sheetFormatPr defaultColWidth="8.88671875" defaultRowHeight="13.8" x14ac:dyDescent="0.3"/>
  <cols>
    <col min="1" max="1" width="32.5546875" style="4" customWidth="1"/>
    <col min="2" max="2" width="11.6640625" style="41" customWidth="1"/>
    <col min="3" max="3" width="7.6640625" style="42" customWidth="1"/>
    <col min="4" max="5" width="11.6640625" style="41" customWidth="1"/>
    <col min="6" max="6" width="7.6640625" style="42" customWidth="1"/>
    <col min="7" max="7" width="11.6640625" style="41" customWidth="1"/>
    <col min="8" max="8" width="8.88671875" style="4"/>
    <col min="9" max="9" width="12.5546875" style="4" bestFit="1" customWidth="1"/>
    <col min="10" max="16384" width="8.88671875" style="4"/>
  </cols>
  <sheetData>
    <row r="1" spans="1:7" ht="43.2" customHeight="1" x14ac:dyDescent="0.3">
      <c r="A1" s="122" t="s">
        <v>207</v>
      </c>
    </row>
    <row r="2" spans="1:7" s="3" customFormat="1" ht="41.4" x14ac:dyDescent="0.3">
      <c r="A2" s="1" t="s">
        <v>102</v>
      </c>
      <c r="B2" s="1" t="s">
        <v>42</v>
      </c>
      <c r="C2" s="2" t="s">
        <v>46</v>
      </c>
      <c r="D2" s="1" t="s">
        <v>0</v>
      </c>
      <c r="E2" s="1" t="s">
        <v>1</v>
      </c>
      <c r="F2" s="2" t="s">
        <v>46</v>
      </c>
      <c r="G2" s="1" t="s">
        <v>2</v>
      </c>
    </row>
    <row r="3" spans="1:7" x14ac:dyDescent="0.3">
      <c r="A3" s="124" t="s">
        <v>103</v>
      </c>
      <c r="B3" s="124"/>
      <c r="C3" s="124"/>
      <c r="D3" s="124"/>
      <c r="E3" s="124"/>
      <c r="F3" s="124"/>
      <c r="G3" s="124"/>
    </row>
    <row r="4" spans="1:7" ht="15.6" x14ac:dyDescent="0.3">
      <c r="A4" s="5" t="s">
        <v>104</v>
      </c>
      <c r="B4" s="6">
        <v>600000</v>
      </c>
      <c r="C4" s="7"/>
      <c r="D4" s="8"/>
      <c r="E4" s="8"/>
      <c r="F4" s="7"/>
      <c r="G4" s="9">
        <f t="shared" ref="G4:G12" si="0">SUM(B4:E4)</f>
        <v>600000</v>
      </c>
    </row>
    <row r="5" spans="1:7" x14ac:dyDescent="0.3">
      <c r="A5" s="5" t="s">
        <v>97</v>
      </c>
      <c r="B5" s="6">
        <v>0</v>
      </c>
      <c r="C5" s="7"/>
      <c r="D5" s="8"/>
      <c r="E5" s="8"/>
      <c r="F5" s="7"/>
      <c r="G5" s="9">
        <v>0</v>
      </c>
    </row>
    <row r="6" spans="1:7" ht="29.4" x14ac:dyDescent="0.3">
      <c r="A6" s="5" t="s">
        <v>105</v>
      </c>
      <c r="B6" s="6">
        <v>0</v>
      </c>
      <c r="C6" s="7"/>
      <c r="D6" s="8"/>
      <c r="E6" s="8"/>
      <c r="F6" s="7"/>
      <c r="G6" s="9">
        <f t="shared" si="0"/>
        <v>0</v>
      </c>
    </row>
    <row r="7" spans="1:7" ht="29.4" x14ac:dyDescent="0.3">
      <c r="A7" s="5" t="s">
        <v>106</v>
      </c>
      <c r="B7" s="10">
        <v>0</v>
      </c>
      <c r="C7" s="7"/>
      <c r="D7" s="8"/>
      <c r="E7" s="8"/>
      <c r="F7" s="7"/>
      <c r="G7" s="9">
        <f t="shared" si="0"/>
        <v>0</v>
      </c>
    </row>
    <row r="8" spans="1:7" ht="15.6" x14ac:dyDescent="0.3">
      <c r="A8" s="5" t="s">
        <v>107</v>
      </c>
      <c r="B8" s="8"/>
      <c r="C8" s="7"/>
      <c r="D8" s="6">
        <v>0</v>
      </c>
      <c r="E8" s="8"/>
      <c r="F8" s="7"/>
      <c r="G8" s="9">
        <v>0</v>
      </c>
    </row>
    <row r="9" spans="1:7" x14ac:dyDescent="0.3">
      <c r="A9" s="5" t="s">
        <v>3</v>
      </c>
      <c r="B9" s="8"/>
      <c r="C9" s="7"/>
      <c r="D9" s="6">
        <v>0</v>
      </c>
      <c r="E9" s="6">
        <v>0</v>
      </c>
      <c r="F9" s="7"/>
      <c r="G9" s="9">
        <f t="shared" si="0"/>
        <v>0</v>
      </c>
    </row>
    <row r="10" spans="1:7" ht="29.4" x14ac:dyDescent="0.3">
      <c r="A10" s="5" t="s">
        <v>108</v>
      </c>
      <c r="B10" s="8"/>
      <c r="C10" s="7"/>
      <c r="D10" s="6">
        <v>0</v>
      </c>
      <c r="E10" s="8"/>
      <c r="F10" s="7"/>
      <c r="G10" s="9">
        <f t="shared" si="0"/>
        <v>0</v>
      </c>
    </row>
    <row r="11" spans="1:7" x14ac:dyDescent="0.3">
      <c r="A11" s="5" t="s">
        <v>98</v>
      </c>
      <c r="B11" s="8"/>
      <c r="C11" s="7"/>
      <c r="D11" s="6">
        <v>0</v>
      </c>
      <c r="E11" s="8"/>
      <c r="F11" s="7"/>
      <c r="G11" s="9">
        <f t="shared" si="0"/>
        <v>0</v>
      </c>
    </row>
    <row r="12" spans="1:7" s="15" customFormat="1" ht="15.6" x14ac:dyDescent="0.3">
      <c r="A12" s="11" t="s">
        <v>109</v>
      </c>
      <c r="B12" s="8"/>
      <c r="C12" s="12"/>
      <c r="D12" s="13">
        <f>SUM(D13:D15)</f>
        <v>0</v>
      </c>
      <c r="E12" s="13">
        <f>SUM(E13:E15)</f>
        <v>0</v>
      </c>
      <c r="F12" s="12"/>
      <c r="G12" s="14">
        <f t="shared" si="0"/>
        <v>0</v>
      </c>
    </row>
    <row r="13" spans="1:7" s="21" customFormat="1" ht="15.6" x14ac:dyDescent="0.3">
      <c r="A13" s="16" t="s">
        <v>110</v>
      </c>
      <c r="B13" s="17"/>
      <c r="C13" s="18"/>
      <c r="D13" s="19">
        <v>0</v>
      </c>
      <c r="E13" s="8"/>
      <c r="F13" s="18"/>
      <c r="G13" s="20">
        <f>SUM(D13:E13,B13)</f>
        <v>0</v>
      </c>
    </row>
    <row r="14" spans="1:7" s="21" customFormat="1" ht="15.6" x14ac:dyDescent="0.3">
      <c r="A14" s="16" t="s">
        <v>111</v>
      </c>
      <c r="B14" s="17"/>
      <c r="C14" s="18"/>
      <c r="D14" s="22">
        <v>0</v>
      </c>
      <c r="E14" s="22">
        <v>0</v>
      </c>
      <c r="F14" s="18"/>
      <c r="G14" s="23">
        <f t="shared" ref="G14:G15" si="1">SUM(D14:E14,B14)</f>
        <v>0</v>
      </c>
    </row>
    <row r="15" spans="1:7" s="21" customFormat="1" ht="15.6" x14ac:dyDescent="0.3">
      <c r="A15" s="16" t="s">
        <v>112</v>
      </c>
      <c r="B15" s="17"/>
      <c r="C15" s="18"/>
      <c r="D15" s="17"/>
      <c r="E15" s="19">
        <v>0</v>
      </c>
      <c r="F15" s="18"/>
      <c r="G15" s="20">
        <f t="shared" si="1"/>
        <v>0</v>
      </c>
    </row>
    <row r="16" spans="1:7" s="27" customFormat="1" x14ac:dyDescent="0.3">
      <c r="A16" s="24" t="s">
        <v>4</v>
      </c>
      <c r="B16" s="25">
        <f>SUM(B4:B12)</f>
        <v>600000</v>
      </c>
      <c r="C16" s="26">
        <f>B16/G16</f>
        <v>1</v>
      </c>
      <c r="D16" s="14">
        <f>SUM(D4:D12)</f>
        <v>0</v>
      </c>
      <c r="E16" s="14">
        <f>SUM(E4:E12)</f>
        <v>0</v>
      </c>
      <c r="F16" s="26">
        <f>(D16+E16)/G16</f>
        <v>0</v>
      </c>
      <c r="G16" s="14">
        <f>B16+D16+E16</f>
        <v>600000</v>
      </c>
    </row>
    <row r="17" spans="1:7" x14ac:dyDescent="0.3">
      <c r="A17" s="123" t="s">
        <v>113</v>
      </c>
      <c r="B17" s="123"/>
      <c r="C17" s="123"/>
      <c r="D17" s="123"/>
      <c r="E17" s="123"/>
      <c r="F17" s="123"/>
      <c r="G17" s="123"/>
    </row>
    <row r="18" spans="1:7" x14ac:dyDescent="0.3">
      <c r="A18" s="5" t="s">
        <v>5</v>
      </c>
      <c r="B18" s="9">
        <f>'Expense Narrative'!F9</f>
        <v>0</v>
      </c>
      <c r="C18" s="12"/>
      <c r="D18" s="9">
        <v>0</v>
      </c>
      <c r="E18" s="9">
        <v>0</v>
      </c>
      <c r="F18" s="12"/>
      <c r="G18" s="9">
        <f t="shared" ref="G18:G37" si="2">SUM(B18:E18)</f>
        <v>0</v>
      </c>
    </row>
    <row r="19" spans="1:7" x14ac:dyDescent="0.3">
      <c r="A19" s="5" t="s">
        <v>6</v>
      </c>
      <c r="B19" s="9">
        <f>'Expense Narrative'!F17</f>
        <v>30630</v>
      </c>
      <c r="C19" s="12"/>
      <c r="D19" s="9">
        <v>0</v>
      </c>
      <c r="E19" s="9">
        <v>0</v>
      </c>
      <c r="F19" s="12"/>
      <c r="G19" s="9">
        <f t="shared" si="2"/>
        <v>30630</v>
      </c>
    </row>
    <row r="20" spans="1:7" x14ac:dyDescent="0.3">
      <c r="A20" s="5" t="s">
        <v>7</v>
      </c>
      <c r="B20" s="9">
        <f>'Expense Narrative'!G28</f>
        <v>0</v>
      </c>
      <c r="C20" s="12"/>
      <c r="D20" s="9">
        <v>0</v>
      </c>
      <c r="E20" s="9">
        <v>0</v>
      </c>
      <c r="F20" s="12"/>
      <c r="G20" s="9">
        <f t="shared" si="2"/>
        <v>0</v>
      </c>
    </row>
    <row r="21" spans="1:7" x14ac:dyDescent="0.3">
      <c r="A21" s="5" t="s">
        <v>8</v>
      </c>
      <c r="B21" s="28">
        <v>8199</v>
      </c>
      <c r="C21" s="12"/>
      <c r="D21" s="9">
        <v>0</v>
      </c>
      <c r="E21" s="9">
        <v>0</v>
      </c>
      <c r="F21" s="12"/>
      <c r="G21" s="28">
        <f t="shared" si="2"/>
        <v>8199</v>
      </c>
    </row>
    <row r="22" spans="1:7" x14ac:dyDescent="0.3">
      <c r="A22" s="5" t="s">
        <v>9</v>
      </c>
      <c r="B22" s="9">
        <f>'Expense Narrative'!F49</f>
        <v>25000</v>
      </c>
      <c r="C22" s="12"/>
      <c r="D22" s="9">
        <v>0</v>
      </c>
      <c r="E22" s="9">
        <v>0</v>
      </c>
      <c r="F22" s="12"/>
      <c r="G22" s="9">
        <f t="shared" si="2"/>
        <v>25000</v>
      </c>
    </row>
    <row r="23" spans="1:7" s="15" customFormat="1" x14ac:dyDescent="0.3">
      <c r="A23" s="11" t="s">
        <v>58</v>
      </c>
      <c r="B23" s="13">
        <f>SUM(B24:B27)</f>
        <v>131021</v>
      </c>
      <c r="C23" s="12"/>
      <c r="D23" s="13">
        <f>SUM(D24:D27)</f>
        <v>0</v>
      </c>
      <c r="E23" s="8"/>
      <c r="F23" s="12"/>
      <c r="G23" s="14">
        <f t="shared" si="2"/>
        <v>131021</v>
      </c>
    </row>
    <row r="24" spans="1:7" s="21" customFormat="1" x14ac:dyDescent="0.3">
      <c r="A24" s="16" t="s">
        <v>62</v>
      </c>
      <c r="B24" s="20">
        <f>'Expense Narrative'!G55</f>
        <v>20000</v>
      </c>
      <c r="C24" s="29"/>
      <c r="D24" s="20">
        <v>0</v>
      </c>
      <c r="E24" s="8"/>
      <c r="F24" s="29"/>
      <c r="G24" s="20">
        <f t="shared" si="2"/>
        <v>20000</v>
      </c>
    </row>
    <row r="25" spans="1:7" s="21" customFormat="1" x14ac:dyDescent="0.3">
      <c r="A25" s="16" t="s">
        <v>63</v>
      </c>
      <c r="B25" s="20">
        <f>'Expense Narrative'!G56</f>
        <v>8500</v>
      </c>
      <c r="C25" s="29"/>
      <c r="D25" s="20">
        <v>0</v>
      </c>
      <c r="E25" s="8"/>
      <c r="F25" s="29"/>
      <c r="G25" s="20">
        <f t="shared" si="2"/>
        <v>8500</v>
      </c>
    </row>
    <row r="26" spans="1:7" s="21" customFormat="1" x14ac:dyDescent="0.3">
      <c r="A26" s="16" t="s">
        <v>150</v>
      </c>
      <c r="B26" s="20">
        <f>'Expense Narrative'!G57</f>
        <v>52521</v>
      </c>
      <c r="C26" s="29"/>
      <c r="D26" s="20">
        <v>0</v>
      </c>
      <c r="E26" s="8"/>
      <c r="F26" s="29"/>
      <c r="G26" s="20">
        <f t="shared" si="2"/>
        <v>52521</v>
      </c>
    </row>
    <row r="27" spans="1:7" s="21" customFormat="1" x14ac:dyDescent="0.3">
      <c r="A27" s="16" t="s">
        <v>151</v>
      </c>
      <c r="B27" s="20">
        <f>'Expense Narrative'!G58</f>
        <v>50000</v>
      </c>
      <c r="C27" s="29"/>
      <c r="D27" s="20">
        <f>'Expense Narrative'!H58</f>
        <v>0</v>
      </c>
      <c r="E27" s="8"/>
      <c r="F27" s="29"/>
      <c r="G27" s="20">
        <f t="shared" si="2"/>
        <v>50000</v>
      </c>
    </row>
    <row r="28" spans="1:7" s="15" customFormat="1" x14ac:dyDescent="0.3">
      <c r="A28" s="11" t="s">
        <v>59</v>
      </c>
      <c r="B28" s="13" t="e">
        <f>SUM(B29:B35)</f>
        <v>#REF!</v>
      </c>
      <c r="C28" s="12"/>
      <c r="D28" s="13">
        <f>SUM(D29:D35)</f>
        <v>0</v>
      </c>
      <c r="E28" s="13" t="e">
        <f>SUM(E29:E35)</f>
        <v>#REF!</v>
      </c>
      <c r="F28" s="12"/>
      <c r="G28" s="14" t="e">
        <f t="shared" si="2"/>
        <v>#REF!</v>
      </c>
    </row>
    <row r="29" spans="1:7" s="21" customFormat="1" ht="15.6" x14ac:dyDescent="0.3">
      <c r="A29" s="16" t="s">
        <v>114</v>
      </c>
      <c r="B29" s="30">
        <f>'Expense Narrative'!F67</f>
        <v>26000</v>
      </c>
      <c r="C29" s="29"/>
      <c r="D29" s="30">
        <v>0</v>
      </c>
      <c r="E29" s="30">
        <v>0</v>
      </c>
      <c r="F29" s="29"/>
      <c r="G29" s="23">
        <f t="shared" si="2"/>
        <v>26000</v>
      </c>
    </row>
    <row r="30" spans="1:7" s="21" customFormat="1" x14ac:dyDescent="0.3">
      <c r="A30" s="16" t="s">
        <v>49</v>
      </c>
      <c r="B30" s="31">
        <f>'Expense Narrative'!F68</f>
        <v>22001</v>
      </c>
      <c r="C30" s="29"/>
      <c r="D30" s="20">
        <v>0</v>
      </c>
      <c r="E30" s="20">
        <v>0</v>
      </c>
      <c r="F30" s="29"/>
      <c r="G30" s="20">
        <f t="shared" si="2"/>
        <v>22001</v>
      </c>
    </row>
    <row r="31" spans="1:7" s="21" customFormat="1" x14ac:dyDescent="0.3">
      <c r="A31" s="16" t="s">
        <v>50</v>
      </c>
      <c r="B31" s="31">
        <f>'Expense Narrative'!F69</f>
        <v>5250</v>
      </c>
      <c r="C31" s="29"/>
      <c r="D31" s="20">
        <v>0</v>
      </c>
      <c r="E31" s="20">
        <f>'Expense Narrative'!H69</f>
        <v>0</v>
      </c>
      <c r="F31" s="29"/>
      <c r="G31" s="20">
        <f t="shared" si="2"/>
        <v>5250</v>
      </c>
    </row>
    <row r="32" spans="1:7" s="21" customFormat="1" ht="28.95" customHeight="1" x14ac:dyDescent="0.3">
      <c r="A32" s="16" t="s">
        <v>95</v>
      </c>
      <c r="B32" s="31">
        <f>'Expense Narrative'!F70</f>
        <v>1500</v>
      </c>
      <c r="C32" s="29"/>
      <c r="D32" s="20">
        <v>0</v>
      </c>
      <c r="E32" s="20">
        <f>'Expense Narrative'!H70</f>
        <v>0</v>
      </c>
      <c r="F32" s="29"/>
      <c r="G32" s="20">
        <f t="shared" si="2"/>
        <v>1500</v>
      </c>
    </row>
    <row r="33" spans="1:9" s="21" customFormat="1" x14ac:dyDescent="0.3">
      <c r="A33" s="16" t="s">
        <v>51</v>
      </c>
      <c r="B33" s="31" t="e">
        <f>'Expense Narrative'!#REF!</f>
        <v>#REF!</v>
      </c>
      <c r="C33" s="29"/>
      <c r="D33" s="20">
        <v>0</v>
      </c>
      <c r="E33" s="20" t="e">
        <f>'Expense Narrative'!#REF!</f>
        <v>#REF!</v>
      </c>
      <c r="F33" s="29"/>
      <c r="G33" s="20" t="e">
        <f t="shared" si="2"/>
        <v>#REF!</v>
      </c>
    </row>
    <row r="34" spans="1:9" s="21" customFormat="1" x14ac:dyDescent="0.3">
      <c r="A34" s="16" t="s">
        <v>52</v>
      </c>
      <c r="B34" s="31" t="e">
        <f>'Expense Narrative'!#REF!</f>
        <v>#REF!</v>
      </c>
      <c r="C34" s="29"/>
      <c r="D34" s="20">
        <v>0</v>
      </c>
      <c r="E34" s="20" t="e">
        <f>'Expense Narrative'!#REF!</f>
        <v>#REF!</v>
      </c>
      <c r="F34" s="29"/>
      <c r="G34" s="20" t="e">
        <f t="shared" si="2"/>
        <v>#REF!</v>
      </c>
    </row>
    <row r="35" spans="1:9" s="21" customFormat="1" x14ac:dyDescent="0.3">
      <c r="A35" s="16" t="s">
        <v>165</v>
      </c>
      <c r="B35" s="31" t="e">
        <f>'Expense Narrative'!#REF!</f>
        <v>#REF!</v>
      </c>
      <c r="C35" s="29"/>
      <c r="D35" s="20">
        <v>0</v>
      </c>
      <c r="E35" s="20" t="e">
        <f>'Expense Narrative'!#REF!</f>
        <v>#REF!</v>
      </c>
      <c r="F35" s="29"/>
      <c r="G35" s="20" t="e">
        <f t="shared" ref="G35" si="3">SUM(B35:E35)</f>
        <v>#REF!</v>
      </c>
    </row>
    <row r="36" spans="1:9" x14ac:dyDescent="0.3">
      <c r="A36" s="32" t="s">
        <v>57</v>
      </c>
      <c r="B36" s="13" t="e">
        <f>B18+B19+B20+B21+B22+B23+B28</f>
        <v>#REF!</v>
      </c>
      <c r="C36" s="12"/>
      <c r="D36" s="13">
        <f>D18+D19+D20+D21+D22+D23+D28</f>
        <v>0</v>
      </c>
      <c r="E36" s="13" t="e">
        <f>E18+E19+E20+E21+E22+E23+E28</f>
        <v>#REF!</v>
      </c>
      <c r="F36" s="12"/>
      <c r="G36" s="9" t="e">
        <f t="shared" si="2"/>
        <v>#REF!</v>
      </c>
    </row>
    <row r="37" spans="1:9" x14ac:dyDescent="0.3">
      <c r="A37" s="32" t="s">
        <v>208</v>
      </c>
      <c r="B37" s="13">
        <f>'Expense Narrative'!F78</f>
        <v>49912.097199999997</v>
      </c>
      <c r="C37" s="12"/>
      <c r="D37" s="13">
        <f>'Expense Narrative'!G78</f>
        <v>28815.1227</v>
      </c>
      <c r="E37" s="33"/>
      <c r="F37" s="12"/>
      <c r="G37" s="9">
        <f t="shared" si="2"/>
        <v>78727.219899999996</v>
      </c>
    </row>
    <row r="38" spans="1:9" s="27" customFormat="1" x14ac:dyDescent="0.3">
      <c r="A38" s="34" t="s">
        <v>10</v>
      </c>
      <c r="B38" s="35" t="e">
        <f>SUM(B36:B37)</f>
        <v>#REF!</v>
      </c>
      <c r="C38" s="26" t="e">
        <f>B38/G38</f>
        <v>#REF!</v>
      </c>
      <c r="D38" s="36">
        <f>SUM(D36:D37)</f>
        <v>28815.1227</v>
      </c>
      <c r="E38" s="36" t="e">
        <f>SUM(E36:E37)</f>
        <v>#REF!</v>
      </c>
      <c r="F38" s="26" t="e">
        <f>(D38+E38)/G38</f>
        <v>#REF!</v>
      </c>
      <c r="G38" s="25" t="e">
        <f>SUM(B38+D38+E38)</f>
        <v>#REF!</v>
      </c>
      <c r="H38" s="37"/>
      <c r="I38" s="38"/>
    </row>
    <row r="39" spans="1:9" ht="15.6" x14ac:dyDescent="0.3">
      <c r="A39" s="34" t="s">
        <v>115</v>
      </c>
      <c r="B39" s="35" t="e">
        <f>B16-B38</f>
        <v>#REF!</v>
      </c>
      <c r="C39" s="7"/>
      <c r="D39" s="36">
        <f>D16-D38</f>
        <v>-28815.1227</v>
      </c>
      <c r="E39" s="36" t="e">
        <f>E16-E38</f>
        <v>#REF!</v>
      </c>
      <c r="F39" s="7"/>
      <c r="G39" s="36" t="e">
        <f>G16-G38</f>
        <v>#REF!</v>
      </c>
      <c r="H39" s="37"/>
      <c r="I39" s="39"/>
    </row>
    <row r="41" spans="1:9" ht="15.6" x14ac:dyDescent="0.3">
      <c r="A41" s="40" t="s">
        <v>116</v>
      </c>
    </row>
    <row r="42" spans="1:9" ht="15.6" x14ac:dyDescent="0.3">
      <c r="A42" s="40" t="s">
        <v>117</v>
      </c>
    </row>
    <row r="43" spans="1:9" ht="15.6" x14ac:dyDescent="0.3">
      <c r="A43" s="40" t="s">
        <v>118</v>
      </c>
    </row>
    <row r="44" spans="1:9" ht="15.6" x14ac:dyDescent="0.3">
      <c r="A44" s="40" t="s">
        <v>119</v>
      </c>
    </row>
    <row r="45" spans="1:9" ht="15.6" x14ac:dyDescent="0.3">
      <c r="A45" s="40" t="s">
        <v>120</v>
      </c>
    </row>
    <row r="46" spans="1:9" ht="15.6" x14ac:dyDescent="0.3">
      <c r="A46" s="40" t="s">
        <v>121</v>
      </c>
    </row>
    <row r="47" spans="1:9" ht="15.6" x14ac:dyDescent="0.3">
      <c r="A47" s="40" t="s">
        <v>122</v>
      </c>
    </row>
    <row r="48" spans="1:9" ht="15.6" x14ac:dyDescent="0.3">
      <c r="A48" s="40" t="s">
        <v>123</v>
      </c>
    </row>
    <row r="49" spans="1:1" ht="15.6" x14ac:dyDescent="0.3">
      <c r="A49" s="40" t="s">
        <v>124</v>
      </c>
    </row>
    <row r="50" spans="1:1" ht="15.6" x14ac:dyDescent="0.3">
      <c r="A50" s="40" t="s">
        <v>125</v>
      </c>
    </row>
    <row r="51" spans="1:1" ht="15.6" x14ac:dyDescent="0.3">
      <c r="A51" s="40" t="s">
        <v>126</v>
      </c>
    </row>
    <row r="52" spans="1:1" ht="15.6" x14ac:dyDescent="0.3">
      <c r="A52" s="40" t="s">
        <v>127</v>
      </c>
    </row>
    <row r="53" spans="1:1" ht="15.6" x14ac:dyDescent="0.3">
      <c r="A53" s="40" t="s">
        <v>128</v>
      </c>
    </row>
  </sheetData>
  <mergeCells count="2">
    <mergeCell ref="A17:G17"/>
    <mergeCell ref="A3:G3"/>
  </mergeCells>
  <pageMargins left="0.7" right="0.7" top="0.75" bottom="0.7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Normal="70" zoomScaleSheetLayoutView="100" workbookViewId="0">
      <selection activeCell="A9" sqref="A9:XFD11"/>
    </sheetView>
  </sheetViews>
  <sheetFormatPr defaultColWidth="8.88671875" defaultRowHeight="13.8" x14ac:dyDescent="0.3"/>
  <cols>
    <col min="1" max="1" width="116" style="84" customWidth="1"/>
    <col min="2" max="16384" width="8.88671875" style="84"/>
  </cols>
  <sheetData>
    <row r="1" spans="1:1" ht="24" customHeight="1" x14ac:dyDescent="0.3">
      <c r="A1" s="84" t="s">
        <v>153</v>
      </c>
    </row>
    <row r="2" spans="1:1" s="85" customFormat="1" x14ac:dyDescent="0.3">
      <c r="A2" s="85" t="s">
        <v>158</v>
      </c>
    </row>
    <row r="4" spans="1:1" s="85" customFormat="1" x14ac:dyDescent="0.3">
      <c r="A4" s="85" t="s">
        <v>149</v>
      </c>
    </row>
    <row r="6" spans="1:1" s="85" customFormat="1" x14ac:dyDescent="0.3">
      <c r="A6" s="85" t="s">
        <v>154</v>
      </c>
    </row>
    <row r="7" spans="1:1" ht="29.4" customHeight="1" x14ac:dyDescent="0.3">
      <c r="A7" s="84" t="s">
        <v>159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topLeftCell="A79" zoomScale="80" zoomScaleNormal="100" zoomScaleSheetLayoutView="80" workbookViewId="0">
      <selection activeCell="A71" sqref="A71:XFD71"/>
    </sheetView>
  </sheetViews>
  <sheetFormatPr defaultColWidth="8.88671875" defaultRowHeight="15.6" x14ac:dyDescent="0.3"/>
  <cols>
    <col min="1" max="1" width="6" style="45" customWidth="1"/>
    <col min="2" max="2" width="20.33203125" style="44" customWidth="1"/>
    <col min="3" max="3" width="16" style="44" customWidth="1"/>
    <col min="4" max="4" width="19.33203125" style="45" customWidth="1"/>
    <col min="5" max="5" width="12" style="45" customWidth="1"/>
    <col min="6" max="6" width="13.6640625" style="46" customWidth="1"/>
    <col min="7" max="7" width="12.6640625" style="46" customWidth="1"/>
    <col min="8" max="8" width="12.5546875" style="46" customWidth="1"/>
    <col min="9" max="9" width="15.33203125" style="45" customWidth="1"/>
    <col min="10" max="10" width="18.33203125" style="45" customWidth="1"/>
    <col min="11" max="16384" width="8.88671875" style="45"/>
  </cols>
  <sheetData>
    <row r="1" spans="1:10" s="84" customFormat="1" ht="22.95" customHeight="1" x14ac:dyDescent="0.3">
      <c r="A1" s="155" t="s">
        <v>153</v>
      </c>
      <c r="B1" s="155"/>
      <c r="C1" s="155"/>
      <c r="D1" s="155"/>
      <c r="E1" s="155"/>
      <c r="F1" s="155"/>
      <c r="G1" s="155"/>
      <c r="H1" s="155"/>
      <c r="I1" s="155"/>
      <c r="J1" s="155"/>
    </row>
    <row r="2" spans="1:10" ht="25.2" customHeight="1" x14ac:dyDescent="0.3">
      <c r="A2" s="43" t="s">
        <v>129</v>
      </c>
      <c r="B2" s="86"/>
      <c r="C2" s="86"/>
    </row>
    <row r="3" spans="1:10" ht="272.39999999999998" customHeight="1" x14ac:dyDescent="0.3">
      <c r="B3" s="156" t="s">
        <v>163</v>
      </c>
      <c r="C3" s="156"/>
      <c r="D3" s="156"/>
      <c r="E3" s="156"/>
      <c r="F3" s="156"/>
      <c r="G3" s="156"/>
      <c r="H3" s="156"/>
      <c r="I3" s="156"/>
      <c r="J3" s="156"/>
    </row>
    <row r="4" spans="1:10" s="47" customFormat="1" ht="41.4" x14ac:dyDescent="0.3">
      <c r="B4" s="48" t="s">
        <v>22</v>
      </c>
      <c r="C4" s="48" t="s">
        <v>11</v>
      </c>
      <c r="D4" s="48" t="s">
        <v>90</v>
      </c>
      <c r="E4" s="48" t="s">
        <v>91</v>
      </c>
      <c r="F4" s="1" t="s">
        <v>42</v>
      </c>
      <c r="G4" s="1" t="s">
        <v>12</v>
      </c>
      <c r="H4" s="1" t="s">
        <v>41</v>
      </c>
      <c r="I4" s="1" t="s">
        <v>43</v>
      </c>
    </row>
    <row r="5" spans="1:10" s="4" customFormat="1" ht="13.8" x14ac:dyDescent="0.3">
      <c r="B5" s="49" t="s">
        <v>130</v>
      </c>
      <c r="C5" s="49" t="s">
        <v>13</v>
      </c>
      <c r="D5" s="50">
        <v>80435</v>
      </c>
      <c r="E5" s="51">
        <v>0.69</v>
      </c>
      <c r="F5" s="52">
        <v>0</v>
      </c>
      <c r="G5" s="52">
        <v>0</v>
      </c>
      <c r="H5" s="52">
        <v>0</v>
      </c>
      <c r="I5" s="52">
        <f>SUM(F5:H5)</f>
        <v>0</v>
      </c>
    </row>
    <row r="6" spans="1:10" s="4" customFormat="1" ht="13.8" x14ac:dyDescent="0.3">
      <c r="B6" s="49" t="s">
        <v>131</v>
      </c>
      <c r="C6" s="49" t="s">
        <v>14</v>
      </c>
      <c r="D6" s="50">
        <v>50500</v>
      </c>
      <c r="E6" s="51">
        <v>1</v>
      </c>
      <c r="F6" s="52">
        <v>0</v>
      </c>
      <c r="G6" s="52">
        <v>0</v>
      </c>
      <c r="H6" s="52">
        <v>0</v>
      </c>
      <c r="I6" s="52">
        <f t="shared" ref="I6:I8" si="0">SUM(F6:H6)</f>
        <v>0</v>
      </c>
    </row>
    <row r="7" spans="1:10" s="4" customFormat="1" ht="13.8" x14ac:dyDescent="0.3">
      <c r="B7" s="49" t="s">
        <v>54</v>
      </c>
      <c r="C7" s="49" t="s">
        <v>56</v>
      </c>
      <c r="D7" s="50">
        <v>59000</v>
      </c>
      <c r="E7" s="51">
        <v>1</v>
      </c>
      <c r="F7" s="52">
        <v>0</v>
      </c>
      <c r="G7" s="52">
        <v>0</v>
      </c>
      <c r="H7" s="52">
        <v>0</v>
      </c>
      <c r="I7" s="52">
        <f t="shared" si="0"/>
        <v>0</v>
      </c>
    </row>
    <row r="8" spans="1:10" s="4" customFormat="1" ht="13.8" x14ac:dyDescent="0.3">
      <c r="B8" s="49" t="s">
        <v>55</v>
      </c>
      <c r="C8" s="49" t="s">
        <v>66</v>
      </c>
      <c r="D8" s="50">
        <v>61000</v>
      </c>
      <c r="E8" s="51">
        <v>1</v>
      </c>
      <c r="F8" s="52">
        <v>0</v>
      </c>
      <c r="G8" s="52">
        <v>0</v>
      </c>
      <c r="H8" s="52">
        <v>0</v>
      </c>
      <c r="I8" s="52">
        <f t="shared" si="0"/>
        <v>0</v>
      </c>
    </row>
    <row r="9" spans="1:10" s="27" customFormat="1" ht="13.8" x14ac:dyDescent="0.3">
      <c r="B9" s="32" t="s">
        <v>15</v>
      </c>
      <c r="C9" s="53"/>
      <c r="D9" s="54"/>
      <c r="E9" s="54"/>
      <c r="F9" s="55">
        <f>SUM(F5:F8)</f>
        <v>0</v>
      </c>
      <c r="G9" s="55">
        <f>SUM(G5:G8)</f>
        <v>0</v>
      </c>
      <c r="H9" s="55">
        <f>SUM(H5:H8)</f>
        <v>0</v>
      </c>
      <c r="I9" s="55">
        <f t="shared" ref="I9" si="1">SUM(F9:H9)</f>
        <v>0</v>
      </c>
    </row>
    <row r="10" spans="1:10" ht="30" customHeight="1" x14ac:dyDescent="0.3"/>
    <row r="11" spans="1:10" x14ac:dyDescent="0.3">
      <c r="A11" s="56" t="s">
        <v>132</v>
      </c>
    </row>
    <row r="12" spans="1:10" s="47" customFormat="1" ht="41.4" x14ac:dyDescent="0.3">
      <c r="B12" s="125" t="s">
        <v>16</v>
      </c>
      <c r="C12" s="125"/>
      <c r="D12" s="57" t="s">
        <v>17</v>
      </c>
      <c r="E12" s="57" t="s">
        <v>18</v>
      </c>
      <c r="F12" s="58" t="s">
        <v>42</v>
      </c>
      <c r="G12" s="58" t="s">
        <v>12</v>
      </c>
      <c r="H12" s="1" t="s">
        <v>41</v>
      </c>
      <c r="I12" s="1" t="s">
        <v>43</v>
      </c>
    </row>
    <row r="13" spans="1:10" s="4" customFormat="1" ht="13.8" x14ac:dyDescent="0.3">
      <c r="B13" s="128" t="s">
        <v>19</v>
      </c>
      <c r="C13" s="128"/>
      <c r="D13" s="59">
        <v>0.153</v>
      </c>
      <c r="E13" s="50">
        <f>F9</f>
        <v>0</v>
      </c>
      <c r="F13" s="60">
        <v>11360</v>
      </c>
      <c r="G13" s="60">
        <v>11360</v>
      </c>
      <c r="H13" s="52">
        <v>0</v>
      </c>
      <c r="I13" s="52">
        <f>SUM(F13:H13)</f>
        <v>22720</v>
      </c>
      <c r="J13" s="61"/>
    </row>
    <row r="14" spans="1:10" s="4" customFormat="1" ht="13.8" x14ac:dyDescent="0.3">
      <c r="B14" s="128" t="s">
        <v>20</v>
      </c>
      <c r="C14" s="128"/>
      <c r="D14" s="59">
        <v>6.2399999999999997E-2</v>
      </c>
      <c r="E14" s="50">
        <f>F9</f>
        <v>0</v>
      </c>
      <c r="F14" s="60">
        <v>4633</v>
      </c>
      <c r="G14" s="60">
        <v>4633</v>
      </c>
      <c r="H14" s="52">
        <v>0</v>
      </c>
      <c r="I14" s="52">
        <f>SUM(F14:H14)</f>
        <v>9266</v>
      </c>
      <c r="J14" s="61"/>
    </row>
    <row r="15" spans="1:10" s="4" customFormat="1" ht="13.8" x14ac:dyDescent="0.3">
      <c r="B15" s="128" t="s">
        <v>21</v>
      </c>
      <c r="C15" s="128"/>
      <c r="D15" s="62">
        <v>0.19713</v>
      </c>
      <c r="E15" s="50">
        <f>F9</f>
        <v>0</v>
      </c>
      <c r="F15" s="60">
        <v>14637</v>
      </c>
      <c r="G15" s="60">
        <v>14637</v>
      </c>
      <c r="H15" s="52">
        <v>0</v>
      </c>
      <c r="I15" s="52">
        <f>SUM(F15:H15)</f>
        <v>29274</v>
      </c>
      <c r="J15" s="61"/>
    </row>
    <row r="16" spans="1:10" s="4" customFormat="1" ht="13.8" x14ac:dyDescent="0.3">
      <c r="B16" s="129" t="s">
        <v>133</v>
      </c>
      <c r="C16" s="130"/>
      <c r="D16" s="59"/>
      <c r="E16" s="50"/>
      <c r="F16" s="60">
        <v>0</v>
      </c>
      <c r="G16" s="60">
        <v>0</v>
      </c>
      <c r="H16" s="52">
        <v>28200</v>
      </c>
      <c r="I16" s="52">
        <f>SUM(F16:H16)</f>
        <v>28200</v>
      </c>
      <c r="J16" s="61"/>
    </row>
    <row r="17" spans="1:10" s="27" customFormat="1" ht="13.8" x14ac:dyDescent="0.3">
      <c r="B17" s="145" t="s">
        <v>15</v>
      </c>
      <c r="C17" s="145"/>
      <c r="D17" s="54"/>
      <c r="E17" s="54"/>
      <c r="F17" s="55">
        <f>SUM(F13:F16)</f>
        <v>30630</v>
      </c>
      <c r="G17" s="55">
        <f>SUM(G13:G16)</f>
        <v>30630</v>
      </c>
      <c r="H17" s="55">
        <f>SUM(H13:H16)</f>
        <v>28200</v>
      </c>
      <c r="I17" s="55">
        <f>SUM(F17:H17)</f>
        <v>89460</v>
      </c>
    </row>
    <row r="18" spans="1:10" x14ac:dyDescent="0.3">
      <c r="B18" s="144" t="s">
        <v>134</v>
      </c>
      <c r="C18" s="144"/>
      <c r="D18" s="144"/>
      <c r="E18" s="144"/>
      <c r="F18" s="144"/>
      <c r="G18" s="144"/>
      <c r="H18" s="144"/>
      <c r="I18" s="144"/>
    </row>
    <row r="19" spans="1:10" x14ac:dyDescent="0.3">
      <c r="B19" s="158" t="s">
        <v>96</v>
      </c>
      <c r="C19" s="158"/>
      <c r="D19" s="158"/>
      <c r="E19" s="158"/>
      <c r="F19" s="158"/>
      <c r="G19" s="158"/>
      <c r="H19" s="158"/>
      <c r="I19" s="158"/>
      <c r="J19" s="158"/>
    </row>
    <row r="20" spans="1:10" ht="30" customHeight="1" x14ac:dyDescent="0.3">
      <c r="B20" s="63"/>
      <c r="C20" s="63"/>
      <c r="D20" s="64"/>
    </row>
    <row r="21" spans="1:10" x14ac:dyDescent="0.3">
      <c r="A21" s="43" t="s">
        <v>135</v>
      </c>
    </row>
    <row r="22" spans="1:10" s="87" customFormat="1" ht="49.95" customHeight="1" x14ac:dyDescent="0.3">
      <c r="B22" s="154" t="s">
        <v>147</v>
      </c>
      <c r="C22" s="154"/>
      <c r="D22" s="154"/>
      <c r="E22" s="154"/>
      <c r="F22" s="154"/>
      <c r="G22" s="154"/>
      <c r="H22" s="154"/>
      <c r="I22" s="154"/>
      <c r="J22" s="154"/>
    </row>
    <row r="23" spans="1:10" s="47" customFormat="1" ht="41.4" x14ac:dyDescent="0.3">
      <c r="B23" s="57" t="s">
        <v>23</v>
      </c>
      <c r="C23" s="57" t="s">
        <v>24</v>
      </c>
      <c r="D23" s="57" t="s">
        <v>25</v>
      </c>
      <c r="E23" s="125" t="s">
        <v>26</v>
      </c>
      <c r="F23" s="125"/>
      <c r="G23" s="58" t="s">
        <v>42</v>
      </c>
      <c r="H23" s="58" t="s">
        <v>12</v>
      </c>
      <c r="I23" s="1" t="s">
        <v>41</v>
      </c>
      <c r="J23" s="1" t="s">
        <v>43</v>
      </c>
    </row>
    <row r="24" spans="1:10" s="4" customFormat="1" ht="27.6" x14ac:dyDescent="0.3">
      <c r="B24" s="5" t="s">
        <v>209</v>
      </c>
      <c r="C24" s="5" t="s">
        <v>99</v>
      </c>
      <c r="D24" s="5" t="s">
        <v>27</v>
      </c>
      <c r="E24" s="146" t="s">
        <v>67</v>
      </c>
      <c r="F24" s="146"/>
      <c r="G24" s="52">
        <v>0</v>
      </c>
      <c r="H24" s="52">
        <v>0</v>
      </c>
      <c r="I24" s="52">
        <v>0</v>
      </c>
      <c r="J24" s="52">
        <f>SUM(G24:I24)</f>
        <v>0</v>
      </c>
    </row>
    <row r="25" spans="1:10" s="4" customFormat="1" ht="13.8" x14ac:dyDescent="0.3">
      <c r="B25" s="5"/>
      <c r="C25" s="5"/>
      <c r="D25" s="5" t="s">
        <v>28</v>
      </c>
      <c r="E25" s="146" t="s">
        <v>68</v>
      </c>
      <c r="F25" s="146"/>
      <c r="G25" s="52">
        <v>0</v>
      </c>
      <c r="H25" s="52">
        <v>0</v>
      </c>
      <c r="I25" s="52">
        <v>0</v>
      </c>
      <c r="J25" s="52">
        <f t="shared" ref="J25:J28" si="2">SUM(G25:I25)</f>
        <v>0</v>
      </c>
    </row>
    <row r="26" spans="1:10" s="4" customFormat="1" ht="27.6" x14ac:dyDescent="0.3">
      <c r="B26" s="5"/>
      <c r="C26" s="5"/>
      <c r="D26" s="5" t="s">
        <v>29</v>
      </c>
      <c r="E26" s="146" t="s">
        <v>69</v>
      </c>
      <c r="F26" s="146"/>
      <c r="G26" s="52">
        <v>0</v>
      </c>
      <c r="H26" s="52">
        <v>0</v>
      </c>
      <c r="I26" s="52">
        <v>0</v>
      </c>
      <c r="J26" s="52">
        <f t="shared" si="2"/>
        <v>0</v>
      </c>
    </row>
    <row r="27" spans="1:10" s="4" customFormat="1" ht="13.8" x14ac:dyDescent="0.3">
      <c r="B27" s="5" t="s">
        <v>30</v>
      </c>
      <c r="C27" s="5"/>
      <c r="D27" s="5" t="s">
        <v>31</v>
      </c>
      <c r="E27" s="146" t="s">
        <v>70</v>
      </c>
      <c r="F27" s="146"/>
      <c r="G27" s="52">
        <v>0</v>
      </c>
      <c r="H27" s="52">
        <v>0</v>
      </c>
      <c r="I27" s="52">
        <v>0</v>
      </c>
      <c r="J27" s="52">
        <f t="shared" si="2"/>
        <v>0</v>
      </c>
    </row>
    <row r="28" spans="1:10" s="27" customFormat="1" ht="13.8" x14ac:dyDescent="0.3">
      <c r="B28" s="65" t="s">
        <v>15</v>
      </c>
      <c r="C28" s="66"/>
      <c r="D28" s="54"/>
      <c r="E28" s="54"/>
      <c r="F28" s="54"/>
      <c r="G28" s="55">
        <f>SUM(G24:G27)</f>
        <v>0</v>
      </c>
      <c r="H28" s="55">
        <f>SUM(H24:H27)</f>
        <v>0</v>
      </c>
      <c r="I28" s="55">
        <f>SUM(I24:I27)</f>
        <v>0</v>
      </c>
      <c r="J28" s="55">
        <f t="shared" si="2"/>
        <v>0</v>
      </c>
    </row>
    <row r="29" spans="1:10" x14ac:dyDescent="0.3">
      <c r="B29" s="135" t="s">
        <v>136</v>
      </c>
      <c r="C29" s="135"/>
      <c r="D29" s="135"/>
      <c r="E29" s="135"/>
      <c r="F29" s="135"/>
      <c r="G29" s="135"/>
      <c r="H29" s="135"/>
      <c r="I29" s="135"/>
    </row>
    <row r="30" spans="1:10" ht="21.6" customHeight="1" x14ac:dyDescent="0.3">
      <c r="B30" s="151" t="s">
        <v>77</v>
      </c>
      <c r="C30" s="152"/>
      <c r="D30" s="152"/>
      <c r="E30" s="152"/>
      <c r="F30" s="152"/>
      <c r="G30" s="152"/>
      <c r="H30" s="152"/>
      <c r="I30" s="152"/>
      <c r="J30" s="152"/>
    </row>
    <row r="31" spans="1:10" ht="77.400000000000006" customHeight="1" x14ac:dyDescent="0.3">
      <c r="B31" s="153" t="s">
        <v>137</v>
      </c>
      <c r="C31" s="152"/>
      <c r="D31" s="152"/>
      <c r="E31" s="152"/>
      <c r="F31" s="152"/>
      <c r="G31" s="152"/>
      <c r="H31" s="152"/>
      <c r="I31" s="152"/>
      <c r="J31" s="152"/>
    </row>
    <row r="32" spans="1:10" ht="17.399999999999999" customHeight="1" x14ac:dyDescent="0.3"/>
    <row r="33" spans="1:10" x14ac:dyDescent="0.3">
      <c r="A33" s="43" t="s">
        <v>138</v>
      </c>
    </row>
    <row r="34" spans="1:10" s="87" customFormat="1" ht="128.4" customHeight="1" x14ac:dyDescent="0.3">
      <c r="B34" s="154" t="s">
        <v>164</v>
      </c>
      <c r="C34" s="154"/>
      <c r="D34" s="154"/>
      <c r="E34" s="154"/>
      <c r="F34" s="154"/>
      <c r="G34" s="154"/>
      <c r="H34" s="154"/>
      <c r="I34" s="154"/>
      <c r="J34" s="154"/>
    </row>
    <row r="35" spans="1:10" s="47" customFormat="1" ht="69" x14ac:dyDescent="0.3">
      <c r="B35" s="125" t="s">
        <v>32</v>
      </c>
      <c r="C35" s="125"/>
      <c r="D35" s="125"/>
      <c r="E35" s="57" t="s">
        <v>26</v>
      </c>
      <c r="F35" s="58" t="s">
        <v>42</v>
      </c>
      <c r="G35" s="58" t="s">
        <v>12</v>
      </c>
      <c r="H35" s="1" t="s">
        <v>41</v>
      </c>
      <c r="I35" s="1" t="s">
        <v>43</v>
      </c>
      <c r="J35" s="57" t="s">
        <v>139</v>
      </c>
    </row>
    <row r="36" spans="1:10" s="4" customFormat="1" ht="13.8" x14ac:dyDescent="0.3">
      <c r="B36" s="128" t="s">
        <v>65</v>
      </c>
      <c r="C36" s="128"/>
      <c r="D36" s="128"/>
      <c r="E36" s="5" t="s">
        <v>72</v>
      </c>
      <c r="F36" s="52">
        <v>5000</v>
      </c>
      <c r="G36" s="52">
        <v>0</v>
      </c>
      <c r="H36" s="52">
        <v>0</v>
      </c>
      <c r="I36" s="52">
        <f>SUM(F36:H36)</f>
        <v>5000</v>
      </c>
      <c r="J36" s="67" t="s">
        <v>33</v>
      </c>
    </row>
    <row r="37" spans="1:10" s="4" customFormat="1" ht="13.8" x14ac:dyDescent="0.3">
      <c r="B37" s="143" t="s">
        <v>71</v>
      </c>
      <c r="C37" s="143"/>
      <c r="D37" s="143"/>
      <c r="E37" s="68" t="s">
        <v>92</v>
      </c>
      <c r="F37" s="52">
        <v>18199</v>
      </c>
      <c r="G37" s="52">
        <v>0</v>
      </c>
      <c r="H37" s="52">
        <v>0</v>
      </c>
      <c r="I37" s="52">
        <f t="shared" ref="I37:I38" si="3">SUM(F37:H37)</f>
        <v>18199</v>
      </c>
      <c r="J37" s="67" t="s">
        <v>53</v>
      </c>
    </row>
    <row r="38" spans="1:10" s="27" customFormat="1" ht="13.8" x14ac:dyDescent="0.3">
      <c r="B38" s="65" t="s">
        <v>15</v>
      </c>
      <c r="C38" s="66"/>
      <c r="D38" s="66"/>
      <c r="E38" s="66"/>
      <c r="F38" s="55">
        <f>SUM(F36:F37)</f>
        <v>23199</v>
      </c>
      <c r="G38" s="55">
        <f>SUM(G36:G37)</f>
        <v>0</v>
      </c>
      <c r="H38" s="55">
        <f>SUM(H36:H37)</f>
        <v>0</v>
      </c>
      <c r="I38" s="55">
        <f t="shared" si="3"/>
        <v>23199</v>
      </c>
      <c r="J38" s="69"/>
    </row>
    <row r="39" spans="1:10" ht="123.6" customHeight="1" x14ac:dyDescent="0.3">
      <c r="B39" s="135" t="s">
        <v>140</v>
      </c>
      <c r="C39" s="135"/>
      <c r="D39" s="135"/>
      <c r="E39" s="135"/>
      <c r="F39" s="135"/>
      <c r="G39" s="135"/>
      <c r="H39" s="135"/>
      <c r="I39" s="135"/>
      <c r="J39" s="135"/>
    </row>
    <row r="40" spans="1:10" ht="21" customHeight="1" x14ac:dyDescent="0.3"/>
    <row r="41" spans="1:10" x14ac:dyDescent="0.3">
      <c r="A41" s="43" t="s">
        <v>141</v>
      </c>
    </row>
    <row r="42" spans="1:10" s="87" customFormat="1" ht="81" customHeight="1" x14ac:dyDescent="0.3">
      <c r="B42" s="154" t="s">
        <v>148</v>
      </c>
      <c r="C42" s="154"/>
      <c r="D42" s="154"/>
      <c r="E42" s="154"/>
      <c r="F42" s="154"/>
      <c r="G42" s="154"/>
      <c r="H42" s="154"/>
      <c r="I42" s="154"/>
      <c r="J42" s="154"/>
    </row>
    <row r="43" spans="1:10" s="47" customFormat="1" ht="69" x14ac:dyDescent="0.3">
      <c r="B43" s="147" t="s">
        <v>32</v>
      </c>
      <c r="C43" s="148"/>
      <c r="D43" s="147" t="s">
        <v>26</v>
      </c>
      <c r="E43" s="148"/>
      <c r="F43" s="58" t="s">
        <v>42</v>
      </c>
      <c r="G43" s="58" t="s">
        <v>12</v>
      </c>
      <c r="H43" s="1" t="s">
        <v>41</v>
      </c>
      <c r="I43" s="1" t="s">
        <v>43</v>
      </c>
      <c r="J43" s="57" t="s">
        <v>139</v>
      </c>
    </row>
    <row r="44" spans="1:10" s="4" customFormat="1" ht="13.8" x14ac:dyDescent="0.3">
      <c r="B44" s="129" t="s">
        <v>73</v>
      </c>
      <c r="C44" s="130"/>
      <c r="D44" s="149" t="s">
        <v>101</v>
      </c>
      <c r="E44" s="150"/>
      <c r="F44" s="52">
        <v>2400</v>
      </c>
      <c r="G44" s="52">
        <v>0</v>
      </c>
      <c r="H44" s="52">
        <v>0</v>
      </c>
      <c r="I44" s="52">
        <f>F44+G44+H44</f>
        <v>2400</v>
      </c>
      <c r="J44" s="67" t="s">
        <v>34</v>
      </c>
    </row>
    <row r="45" spans="1:10" s="4" customFormat="1" ht="13.8" x14ac:dyDescent="0.3">
      <c r="B45" s="149" t="s">
        <v>74</v>
      </c>
      <c r="C45" s="150"/>
      <c r="D45" s="129" t="s">
        <v>76</v>
      </c>
      <c r="E45" s="130"/>
      <c r="F45" s="52">
        <v>8000</v>
      </c>
      <c r="G45" s="52">
        <v>0</v>
      </c>
      <c r="H45" s="52">
        <v>0</v>
      </c>
      <c r="I45" s="52">
        <f>F45+G45+H45</f>
        <v>8000</v>
      </c>
      <c r="J45" s="67" t="s">
        <v>33</v>
      </c>
    </row>
    <row r="46" spans="1:10" s="4" customFormat="1" ht="13.8" x14ac:dyDescent="0.3">
      <c r="B46" s="129" t="s">
        <v>80</v>
      </c>
      <c r="C46" s="130"/>
      <c r="D46" s="129" t="s">
        <v>76</v>
      </c>
      <c r="E46" s="130"/>
      <c r="F46" s="52">
        <v>8000</v>
      </c>
      <c r="G46" s="52">
        <v>0</v>
      </c>
      <c r="H46" s="52">
        <v>0</v>
      </c>
      <c r="I46" s="52">
        <f>F46+G46+H46</f>
        <v>8000</v>
      </c>
      <c r="J46" s="67" t="s">
        <v>33</v>
      </c>
    </row>
    <row r="47" spans="1:10" s="4" customFormat="1" ht="13.8" x14ac:dyDescent="0.3">
      <c r="B47" s="129" t="s">
        <v>75</v>
      </c>
      <c r="C47" s="130"/>
      <c r="D47" s="149" t="s">
        <v>101</v>
      </c>
      <c r="E47" s="150"/>
      <c r="F47" s="52">
        <v>2400</v>
      </c>
      <c r="G47" s="52">
        <v>0</v>
      </c>
      <c r="H47" s="52">
        <v>0</v>
      </c>
      <c r="I47" s="52">
        <f t="shared" ref="I47:I49" si="4">SUM(F47:H47)</f>
        <v>2400</v>
      </c>
      <c r="J47" s="67" t="s">
        <v>34</v>
      </c>
    </row>
    <row r="48" spans="1:10" s="4" customFormat="1" ht="13.8" x14ac:dyDescent="0.3">
      <c r="B48" s="70" t="s">
        <v>79</v>
      </c>
      <c r="C48" s="71"/>
      <c r="D48" s="70" t="s">
        <v>78</v>
      </c>
      <c r="E48" s="71"/>
      <c r="F48" s="52">
        <v>4200</v>
      </c>
      <c r="G48" s="52">
        <v>0</v>
      </c>
      <c r="H48" s="52">
        <v>0</v>
      </c>
      <c r="I48" s="52">
        <f t="shared" si="4"/>
        <v>4200</v>
      </c>
      <c r="J48" s="67"/>
    </row>
    <row r="49" spans="1:10" s="27" customFormat="1" ht="13.8" x14ac:dyDescent="0.3">
      <c r="B49" s="65" t="s">
        <v>15</v>
      </c>
      <c r="C49" s="66"/>
      <c r="D49" s="66"/>
      <c r="E49" s="72"/>
      <c r="F49" s="55">
        <f>SUM(F44:F48)</f>
        <v>25000</v>
      </c>
      <c r="G49" s="55">
        <f>SUM(G44:G48)</f>
        <v>0</v>
      </c>
      <c r="H49" s="55">
        <f>SUM(H44:H48)</f>
        <v>0</v>
      </c>
      <c r="I49" s="55">
        <f t="shared" si="4"/>
        <v>25000</v>
      </c>
      <c r="J49" s="69"/>
    </row>
    <row r="50" spans="1:10" ht="93.6" customHeight="1" x14ac:dyDescent="0.3">
      <c r="B50" s="135" t="s">
        <v>142</v>
      </c>
      <c r="C50" s="135"/>
      <c r="D50" s="135"/>
      <c r="E50" s="135"/>
      <c r="F50" s="135"/>
      <c r="G50" s="135"/>
      <c r="H50" s="135"/>
      <c r="I50" s="135"/>
      <c r="J50" s="135"/>
    </row>
    <row r="51" spans="1:10" ht="30" customHeight="1" x14ac:dyDescent="0.3">
      <c r="B51" s="63"/>
    </row>
    <row r="52" spans="1:10" x14ac:dyDescent="0.3">
      <c r="A52" s="43" t="s">
        <v>143</v>
      </c>
    </row>
    <row r="53" spans="1:10" ht="97.2" customHeight="1" x14ac:dyDescent="0.3">
      <c r="B53" s="154" t="s">
        <v>160</v>
      </c>
      <c r="C53" s="154"/>
      <c r="D53" s="154"/>
      <c r="E53" s="154"/>
      <c r="F53" s="154"/>
      <c r="G53" s="154"/>
      <c r="H53" s="154"/>
      <c r="I53" s="154"/>
      <c r="J53" s="154"/>
    </row>
    <row r="54" spans="1:10" s="3" customFormat="1" ht="41.4" x14ac:dyDescent="0.3">
      <c r="B54" s="125" t="s">
        <v>35</v>
      </c>
      <c r="C54" s="125"/>
      <c r="D54" s="57" t="s">
        <v>36</v>
      </c>
      <c r="E54" s="125" t="s">
        <v>26</v>
      </c>
      <c r="F54" s="125"/>
      <c r="G54" s="58" t="s">
        <v>42</v>
      </c>
      <c r="H54" s="58" t="s">
        <v>12</v>
      </c>
      <c r="I54" s="1" t="s">
        <v>41</v>
      </c>
      <c r="J54" s="1" t="s">
        <v>43</v>
      </c>
    </row>
    <row r="55" spans="1:10" s="4" customFormat="1" ht="13.8" x14ac:dyDescent="0.3">
      <c r="B55" s="128" t="s">
        <v>62</v>
      </c>
      <c r="C55" s="128"/>
      <c r="D55" s="5" t="s">
        <v>37</v>
      </c>
      <c r="E55" s="128" t="s">
        <v>93</v>
      </c>
      <c r="F55" s="128"/>
      <c r="G55" s="52">
        <v>20000</v>
      </c>
      <c r="H55" s="52">
        <v>0</v>
      </c>
      <c r="I55" s="52">
        <v>0</v>
      </c>
      <c r="J55" s="52">
        <f>SUM(G55:I55)</f>
        <v>20000</v>
      </c>
    </row>
    <row r="56" spans="1:10" s="4" customFormat="1" ht="14.4" customHeight="1" x14ac:dyDescent="0.3">
      <c r="B56" s="128" t="s">
        <v>63</v>
      </c>
      <c r="C56" s="128"/>
      <c r="D56" s="5" t="s">
        <v>88</v>
      </c>
      <c r="E56" s="128" t="s">
        <v>85</v>
      </c>
      <c r="F56" s="128"/>
      <c r="G56" s="52">
        <v>8500</v>
      </c>
      <c r="H56" s="52">
        <v>0</v>
      </c>
      <c r="I56" s="52">
        <v>0</v>
      </c>
      <c r="J56" s="52">
        <f t="shared" ref="J56:J59" si="5">SUM(G56:I56)</f>
        <v>8500</v>
      </c>
    </row>
    <row r="57" spans="1:10" s="4" customFormat="1" ht="13.8" x14ac:dyDescent="0.3">
      <c r="B57" s="128" t="s">
        <v>86</v>
      </c>
      <c r="C57" s="128"/>
      <c r="D57" s="5" t="s">
        <v>38</v>
      </c>
      <c r="E57" s="128" t="s">
        <v>94</v>
      </c>
      <c r="F57" s="128"/>
      <c r="G57" s="52">
        <v>52521</v>
      </c>
      <c r="H57" s="52">
        <v>0</v>
      </c>
      <c r="I57" s="52">
        <v>0</v>
      </c>
      <c r="J57" s="52">
        <f t="shared" si="5"/>
        <v>52521</v>
      </c>
    </row>
    <row r="58" spans="1:10" s="4" customFormat="1" ht="13.8" x14ac:dyDescent="0.3">
      <c r="B58" s="128" t="s">
        <v>87</v>
      </c>
      <c r="C58" s="128"/>
      <c r="D58" s="5" t="s">
        <v>39</v>
      </c>
      <c r="E58" s="128" t="s">
        <v>89</v>
      </c>
      <c r="F58" s="128"/>
      <c r="G58" s="52">
        <v>50000</v>
      </c>
      <c r="H58" s="52">
        <v>0</v>
      </c>
      <c r="I58" s="52">
        <v>0</v>
      </c>
      <c r="J58" s="52">
        <f t="shared" si="5"/>
        <v>50000</v>
      </c>
    </row>
    <row r="59" spans="1:10" s="27" customFormat="1" ht="13.8" x14ac:dyDescent="0.3">
      <c r="B59" s="65" t="s">
        <v>15</v>
      </c>
      <c r="C59" s="66"/>
      <c r="D59" s="66"/>
      <c r="E59" s="66"/>
      <c r="F59" s="66"/>
      <c r="G59" s="55">
        <f>SUM(G55:G58)</f>
        <v>131021</v>
      </c>
      <c r="H59" s="55">
        <f>SUM(H55:H58)</f>
        <v>0</v>
      </c>
      <c r="I59" s="55">
        <f>SUM(I55:I58)</f>
        <v>0</v>
      </c>
      <c r="J59" s="55">
        <f t="shared" si="5"/>
        <v>131021</v>
      </c>
    </row>
    <row r="60" spans="1:10" ht="94.2" customHeight="1" x14ac:dyDescent="0.3">
      <c r="B60" s="135" t="s">
        <v>152</v>
      </c>
      <c r="C60" s="135"/>
      <c r="D60" s="135"/>
      <c r="E60" s="135"/>
      <c r="F60" s="135"/>
      <c r="G60" s="135"/>
      <c r="H60" s="135"/>
      <c r="I60" s="135"/>
      <c r="J60" s="135"/>
    </row>
    <row r="61" spans="1:10" ht="20.399999999999999" customHeight="1" x14ac:dyDescent="0.3"/>
    <row r="62" spans="1:10" x14ac:dyDescent="0.3">
      <c r="A62" s="43" t="s">
        <v>40</v>
      </c>
    </row>
    <row r="63" spans="1:10" ht="18" customHeight="1" x14ac:dyDescent="0.3"/>
    <row r="64" spans="1:10" x14ac:dyDescent="0.3">
      <c r="A64" s="43" t="s">
        <v>144</v>
      </c>
    </row>
    <row r="65" spans="2:10" ht="87" customHeight="1" x14ac:dyDescent="0.3">
      <c r="B65" s="142" t="s">
        <v>100</v>
      </c>
      <c r="C65" s="142"/>
      <c r="D65" s="142"/>
      <c r="E65" s="142"/>
      <c r="F65" s="142"/>
      <c r="G65" s="142"/>
      <c r="H65" s="142"/>
      <c r="I65" s="142"/>
      <c r="J65" s="142"/>
    </row>
    <row r="66" spans="2:10" s="3" customFormat="1" ht="41.4" x14ac:dyDescent="0.3">
      <c r="B66" s="125" t="s">
        <v>25</v>
      </c>
      <c r="C66" s="125"/>
      <c r="D66" s="125" t="s">
        <v>26</v>
      </c>
      <c r="E66" s="125"/>
      <c r="F66" s="58" t="s">
        <v>42</v>
      </c>
      <c r="G66" s="58" t="s">
        <v>12</v>
      </c>
      <c r="H66" s="1" t="s">
        <v>60</v>
      </c>
      <c r="I66" s="1" t="s">
        <v>43</v>
      </c>
    </row>
    <row r="67" spans="2:10" s="4" customFormat="1" ht="13.8" x14ac:dyDescent="0.3">
      <c r="B67" s="129" t="s">
        <v>61</v>
      </c>
      <c r="C67" s="130"/>
      <c r="D67" s="131" t="s">
        <v>64</v>
      </c>
      <c r="E67" s="128"/>
      <c r="F67" s="52">
        <v>26000</v>
      </c>
      <c r="G67" s="52">
        <v>146000</v>
      </c>
      <c r="H67" s="52">
        <v>0</v>
      </c>
      <c r="I67" s="52">
        <f>SUM(F67:H67)</f>
        <v>172000</v>
      </c>
    </row>
    <row r="68" spans="2:10" s="4" customFormat="1" ht="13.8" x14ac:dyDescent="0.3">
      <c r="B68" s="128" t="s">
        <v>145</v>
      </c>
      <c r="C68" s="128"/>
      <c r="D68" s="128" t="s">
        <v>84</v>
      </c>
      <c r="E68" s="128"/>
      <c r="F68" s="52">
        <v>22001</v>
      </c>
      <c r="G68" s="52">
        <v>27103</v>
      </c>
      <c r="H68" s="52">
        <v>0</v>
      </c>
      <c r="I68" s="52">
        <f>SUM(F68:H68)</f>
        <v>49104</v>
      </c>
    </row>
    <row r="69" spans="2:10" s="4" customFormat="1" ht="13.8" x14ac:dyDescent="0.3">
      <c r="B69" s="128" t="s">
        <v>50</v>
      </c>
      <c r="C69" s="128"/>
      <c r="D69" s="128" t="s">
        <v>83</v>
      </c>
      <c r="E69" s="128"/>
      <c r="F69" s="52">
        <v>5250</v>
      </c>
      <c r="G69" s="52">
        <v>5250</v>
      </c>
      <c r="H69" s="52">
        <v>0</v>
      </c>
      <c r="I69" s="52">
        <f t="shared" ref="I69:I70" si="6">SUM(F69:H69)</f>
        <v>10500</v>
      </c>
    </row>
    <row r="70" spans="2:10" s="4" customFormat="1" ht="13.8" x14ac:dyDescent="0.3">
      <c r="B70" s="128" t="s">
        <v>81</v>
      </c>
      <c r="C70" s="128"/>
      <c r="D70" s="128" t="s">
        <v>82</v>
      </c>
      <c r="E70" s="128"/>
      <c r="F70" s="52">
        <v>1500</v>
      </c>
      <c r="G70" s="52">
        <v>1500</v>
      </c>
      <c r="H70" s="52">
        <v>0</v>
      </c>
      <c r="I70" s="52">
        <f t="shared" si="6"/>
        <v>3000</v>
      </c>
    </row>
    <row r="71" spans="2:10" s="27" customFormat="1" ht="13.8" x14ac:dyDescent="0.3">
      <c r="B71" s="138" t="s">
        <v>15</v>
      </c>
      <c r="C71" s="139"/>
      <c r="D71" s="53"/>
      <c r="E71" s="53"/>
      <c r="F71" s="55">
        <f>SUM(F67:F70)</f>
        <v>54751</v>
      </c>
      <c r="G71" s="55">
        <f>SUM(G67:G70)</f>
        <v>179853</v>
      </c>
      <c r="H71" s="55">
        <f>SUM(H67:H70)</f>
        <v>0</v>
      </c>
      <c r="I71" s="55">
        <f>SUM(F71:H71)</f>
        <v>234604</v>
      </c>
    </row>
    <row r="72" spans="2:10" ht="192.6" customHeight="1" x14ac:dyDescent="0.3">
      <c r="B72" s="135" t="s">
        <v>166</v>
      </c>
      <c r="C72" s="135"/>
      <c r="D72" s="135"/>
      <c r="E72" s="135"/>
      <c r="F72" s="135"/>
      <c r="G72" s="135"/>
      <c r="H72" s="135"/>
      <c r="I72" s="135"/>
      <c r="J72" s="83"/>
    </row>
    <row r="73" spans="2:10" x14ac:dyDescent="0.3">
      <c r="B73" s="73"/>
      <c r="C73" s="73"/>
      <c r="D73" s="73"/>
      <c r="E73" s="73"/>
      <c r="F73" s="73"/>
      <c r="G73" s="73"/>
      <c r="H73" s="73"/>
      <c r="I73" s="73"/>
    </row>
    <row r="74" spans="2:10" ht="41.4" x14ac:dyDescent="0.3">
      <c r="B74" s="125" t="s">
        <v>25</v>
      </c>
      <c r="C74" s="125"/>
      <c r="D74" s="125"/>
      <c r="E74" s="125"/>
      <c r="F74" s="58" t="s">
        <v>42</v>
      </c>
      <c r="G74" s="58" t="s">
        <v>12</v>
      </c>
      <c r="H74" s="1" t="s">
        <v>60</v>
      </c>
      <c r="I74" s="1" t="s">
        <v>43</v>
      </c>
    </row>
    <row r="75" spans="2:10" ht="15.6" customHeight="1" x14ac:dyDescent="0.3">
      <c r="B75" s="74" t="s">
        <v>47</v>
      </c>
      <c r="C75" s="75"/>
      <c r="D75" s="76"/>
      <c r="E75" s="77"/>
      <c r="F75" s="78">
        <v>364588</v>
      </c>
      <c r="G75" s="78">
        <f>G71+H59+G49+G38+H28+G17+G9</f>
        <v>210483</v>
      </c>
      <c r="H75" s="78">
        <f>H71+I59+H49+H38+I28+H17+H9</f>
        <v>28200</v>
      </c>
      <c r="I75" s="78">
        <f>SUM(F75:H75)</f>
        <v>603271</v>
      </c>
    </row>
    <row r="76" spans="2:10" x14ac:dyDescent="0.3">
      <c r="F76" s="79"/>
      <c r="G76" s="79"/>
      <c r="H76" s="79"/>
      <c r="I76" s="80"/>
    </row>
    <row r="77" spans="2:10" x14ac:dyDescent="0.3">
      <c r="B77" s="133" t="s">
        <v>44</v>
      </c>
      <c r="C77" s="134"/>
      <c r="D77" s="132" t="s">
        <v>45</v>
      </c>
      <c r="E77" s="132"/>
      <c r="F77" s="81"/>
      <c r="G77" s="81"/>
      <c r="H77" s="81"/>
      <c r="I77" s="81"/>
    </row>
    <row r="78" spans="2:10" x14ac:dyDescent="0.3">
      <c r="B78" s="126"/>
      <c r="C78" s="127"/>
      <c r="D78" s="141">
        <v>0.13689999999999999</v>
      </c>
      <c r="E78" s="141"/>
      <c r="F78" s="78">
        <f>F75*D78</f>
        <v>49912.097199999997</v>
      </c>
      <c r="G78" s="78">
        <f>G75*D78</f>
        <v>28815.1227</v>
      </c>
      <c r="H78" s="81"/>
      <c r="I78" s="78">
        <f>SUM(F78:H78)</f>
        <v>78727.219899999996</v>
      </c>
    </row>
    <row r="79" spans="2:10" s="87" customFormat="1" ht="214.95" customHeight="1" x14ac:dyDescent="0.3">
      <c r="B79" s="157" t="s">
        <v>146</v>
      </c>
      <c r="C79" s="157"/>
      <c r="D79" s="157"/>
      <c r="E79" s="157"/>
      <c r="F79" s="157"/>
      <c r="G79" s="157"/>
      <c r="H79" s="157"/>
      <c r="I79" s="157"/>
      <c r="J79" s="88"/>
    </row>
    <row r="81" spans="2:10" ht="41.4" x14ac:dyDescent="0.3">
      <c r="B81" s="125" t="s">
        <v>25</v>
      </c>
      <c r="C81" s="125"/>
      <c r="D81" s="125"/>
      <c r="E81" s="125"/>
      <c r="F81" s="58" t="s">
        <v>42</v>
      </c>
      <c r="G81" s="58" t="s">
        <v>12</v>
      </c>
      <c r="H81" s="1" t="s">
        <v>60</v>
      </c>
      <c r="I81" s="1" t="s">
        <v>43</v>
      </c>
    </row>
    <row r="82" spans="2:10" ht="37.950000000000003" customHeight="1" thickBot="1" x14ac:dyDescent="0.35">
      <c r="B82" s="136" t="s">
        <v>48</v>
      </c>
      <c r="C82" s="137"/>
      <c r="D82" s="140"/>
      <c r="E82" s="140"/>
      <c r="F82" s="82">
        <f>F75+F78</f>
        <v>414500.09720000002</v>
      </c>
      <c r="G82" s="82">
        <f>G75+G78</f>
        <v>239298.12270000001</v>
      </c>
      <c r="H82" s="82">
        <f>H75+H78</f>
        <v>28200</v>
      </c>
      <c r="I82" s="82">
        <f t="shared" ref="I82" si="7">I75+I78</f>
        <v>681998.21990000003</v>
      </c>
    </row>
    <row r="83" spans="2:10" ht="16.2" thickTop="1" x14ac:dyDescent="0.3"/>
    <row r="85" spans="2:10" ht="79.95" customHeight="1" x14ac:dyDescent="0.3">
      <c r="B85" s="142" t="s">
        <v>161</v>
      </c>
      <c r="C85" s="142"/>
      <c r="D85" s="142"/>
      <c r="E85" s="142"/>
      <c r="F85" s="142"/>
      <c r="G85" s="142"/>
      <c r="H85" s="142"/>
      <c r="I85" s="142"/>
      <c r="J85" s="142"/>
    </row>
    <row r="86" spans="2:10" ht="46.2" customHeight="1" x14ac:dyDescent="0.3">
      <c r="B86" s="153" t="s">
        <v>162</v>
      </c>
      <c r="C86" s="153"/>
      <c r="D86" s="153"/>
      <c r="E86" s="153"/>
      <c r="F86" s="153"/>
      <c r="G86" s="153"/>
      <c r="H86" s="153"/>
      <c r="I86" s="153"/>
    </row>
  </sheetData>
  <mergeCells count="74">
    <mergeCell ref="B86:I86"/>
    <mergeCell ref="A1:J1"/>
    <mergeCell ref="B3:J3"/>
    <mergeCell ref="B85:J85"/>
    <mergeCell ref="B79:I79"/>
    <mergeCell ref="B19:J19"/>
    <mergeCell ref="B22:J22"/>
    <mergeCell ref="B34:J34"/>
    <mergeCell ref="B39:J39"/>
    <mergeCell ref="B42:J42"/>
    <mergeCell ref="D45:E45"/>
    <mergeCell ref="D46:E46"/>
    <mergeCell ref="D47:E47"/>
    <mergeCell ref="E57:F57"/>
    <mergeCell ref="E54:F54"/>
    <mergeCell ref="E55:F55"/>
    <mergeCell ref="E56:F56"/>
    <mergeCell ref="B46:C46"/>
    <mergeCell ref="B47:C47"/>
    <mergeCell ref="B54:C54"/>
    <mergeCell ref="B55:C55"/>
    <mergeCell ref="B56:C56"/>
    <mergeCell ref="B50:J50"/>
    <mergeCell ref="B53:J53"/>
    <mergeCell ref="B57:C57"/>
    <mergeCell ref="E23:F23"/>
    <mergeCell ref="E24:F24"/>
    <mergeCell ref="E25:F25"/>
    <mergeCell ref="E26:F26"/>
    <mergeCell ref="E27:F27"/>
    <mergeCell ref="D43:E43"/>
    <mergeCell ref="D44:E44"/>
    <mergeCell ref="B30:J30"/>
    <mergeCell ref="B31:J31"/>
    <mergeCell ref="B43:C43"/>
    <mergeCell ref="B36:D36"/>
    <mergeCell ref="B45:C45"/>
    <mergeCell ref="B37:D37"/>
    <mergeCell ref="B12:C12"/>
    <mergeCell ref="B13:C13"/>
    <mergeCell ref="B14:C14"/>
    <mergeCell ref="B15:C15"/>
    <mergeCell ref="B16:C16"/>
    <mergeCell ref="B29:I29"/>
    <mergeCell ref="B18:I18"/>
    <mergeCell ref="B17:C17"/>
    <mergeCell ref="B35:D35"/>
    <mergeCell ref="B58:C58"/>
    <mergeCell ref="B44:C44"/>
    <mergeCell ref="E58:F58"/>
    <mergeCell ref="B82:C82"/>
    <mergeCell ref="B71:C71"/>
    <mergeCell ref="D82:E82"/>
    <mergeCell ref="D78:E78"/>
    <mergeCell ref="B81:C81"/>
    <mergeCell ref="D81:E81"/>
    <mergeCell ref="B74:C74"/>
    <mergeCell ref="B60:J60"/>
    <mergeCell ref="B65:J65"/>
    <mergeCell ref="D74:E74"/>
    <mergeCell ref="B78:C78"/>
    <mergeCell ref="B66:C66"/>
    <mergeCell ref="B68:C68"/>
    <mergeCell ref="B69:C69"/>
    <mergeCell ref="B67:C67"/>
    <mergeCell ref="D67:E67"/>
    <mergeCell ref="D77:E77"/>
    <mergeCell ref="B77:C77"/>
    <mergeCell ref="B70:C70"/>
    <mergeCell ref="D66:E66"/>
    <mergeCell ref="D68:E68"/>
    <mergeCell ref="D69:E69"/>
    <mergeCell ref="D70:E70"/>
    <mergeCell ref="B72:I72"/>
  </mergeCells>
  <pageMargins left="0.7" right="0.7" top="0.75" bottom="0.75" header="0.3" footer="0.3"/>
  <pageSetup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6"/>
  <sheetViews>
    <sheetView tabSelected="1" zoomScale="85" zoomScaleNormal="85" workbookViewId="0">
      <selection activeCell="G16" sqref="G16"/>
    </sheetView>
  </sheetViews>
  <sheetFormatPr defaultColWidth="8.88671875" defaultRowHeight="13.8" x14ac:dyDescent="0.3"/>
  <cols>
    <col min="1" max="1" width="24.44140625" style="90" customWidth="1"/>
    <col min="2" max="2" width="13.88671875" style="96" bestFit="1" customWidth="1"/>
    <col min="3" max="3" width="12.6640625" style="90" customWidth="1"/>
    <col min="4" max="4" width="13.33203125" style="90" customWidth="1"/>
    <col min="5" max="6" width="11.33203125" style="90" customWidth="1"/>
    <col min="7" max="7" width="12" style="90" customWidth="1"/>
    <col min="8" max="8" width="12.33203125" style="90" customWidth="1"/>
    <col min="9" max="9" width="12.109375" style="90" customWidth="1"/>
    <col min="10" max="10" width="12.88671875" style="90" customWidth="1"/>
    <col min="11" max="16384" width="8.88671875" style="90"/>
  </cols>
  <sheetData>
    <row r="2" spans="1:10" x14ac:dyDescent="0.3">
      <c r="A2" s="161" t="s">
        <v>167</v>
      </c>
      <c r="B2" s="162"/>
      <c r="C2" s="162"/>
      <c r="D2" s="163"/>
      <c r="E2" s="89"/>
      <c r="F2" s="164" t="s">
        <v>168</v>
      </c>
      <c r="G2" s="165"/>
      <c r="H2" s="165"/>
      <c r="I2" s="165"/>
      <c r="J2" s="166"/>
    </row>
    <row r="3" spans="1:10" ht="27.6" x14ac:dyDescent="0.3">
      <c r="A3" s="167" t="s">
        <v>169</v>
      </c>
      <c r="B3" s="168"/>
      <c r="C3" s="168"/>
      <c r="D3" s="169"/>
      <c r="E3" s="91">
        <v>1</v>
      </c>
      <c r="F3" s="92">
        <v>2</v>
      </c>
      <c r="G3" s="92">
        <v>3</v>
      </c>
      <c r="H3" s="92">
        <v>4</v>
      </c>
      <c r="I3" s="92" t="s">
        <v>170</v>
      </c>
      <c r="J3" s="92" t="s">
        <v>171</v>
      </c>
    </row>
    <row r="4" spans="1:10" s="96" customFormat="1" ht="41.4" x14ac:dyDescent="0.3">
      <c r="A4" s="93" t="s">
        <v>172</v>
      </c>
      <c r="B4" s="93" t="s">
        <v>173</v>
      </c>
      <c r="C4" s="94" t="s">
        <v>174</v>
      </c>
      <c r="D4" s="93" t="s">
        <v>175</v>
      </c>
      <c r="E4" s="95" t="s">
        <v>42</v>
      </c>
      <c r="F4" s="170" t="s">
        <v>176</v>
      </c>
      <c r="G4" s="170"/>
      <c r="H4" s="170"/>
      <c r="I4" s="93" t="s">
        <v>177</v>
      </c>
      <c r="J4" s="93" t="s">
        <v>178</v>
      </c>
    </row>
    <row r="5" spans="1:10" s="100" customFormat="1" ht="57" x14ac:dyDescent="0.3">
      <c r="A5" s="97"/>
      <c r="B5" s="97"/>
      <c r="C5" s="98" t="s">
        <v>179</v>
      </c>
      <c r="D5" s="97" t="s">
        <v>180</v>
      </c>
      <c r="E5" s="99" t="s">
        <v>181</v>
      </c>
      <c r="F5" s="97" t="s">
        <v>181</v>
      </c>
      <c r="G5" s="97" t="s">
        <v>182</v>
      </c>
      <c r="H5" s="97" t="s">
        <v>183</v>
      </c>
      <c r="I5" s="97"/>
      <c r="J5" s="97"/>
    </row>
    <row r="6" spans="1:10" ht="15.6" customHeight="1" x14ac:dyDescent="0.3">
      <c r="A6" s="101" t="s">
        <v>184</v>
      </c>
      <c r="B6" s="172" t="s">
        <v>210</v>
      </c>
      <c r="C6" s="103" t="s">
        <v>13</v>
      </c>
      <c r="D6" s="102" t="s">
        <v>186</v>
      </c>
      <c r="E6" s="104">
        <v>9000</v>
      </c>
      <c r="F6" s="105">
        <v>49000</v>
      </c>
      <c r="G6" s="105">
        <v>90000</v>
      </c>
      <c r="H6" s="105">
        <v>0</v>
      </c>
      <c r="I6" s="105">
        <f>SUM(F6:H6)</f>
        <v>139000</v>
      </c>
      <c r="J6" s="106">
        <f>SUM(E6:H6)</f>
        <v>148000</v>
      </c>
    </row>
    <row r="7" spans="1:10" ht="15.6" customHeight="1" x14ac:dyDescent="0.3">
      <c r="A7" s="107" t="s">
        <v>187</v>
      </c>
      <c r="B7" s="172" t="s">
        <v>210</v>
      </c>
      <c r="C7" s="103" t="s">
        <v>13</v>
      </c>
      <c r="D7" s="108" t="s">
        <v>186</v>
      </c>
      <c r="E7" s="109">
        <v>9000</v>
      </c>
      <c r="F7" s="110">
        <v>49000</v>
      </c>
      <c r="G7" s="110">
        <v>55000</v>
      </c>
      <c r="H7" s="105">
        <v>0</v>
      </c>
      <c r="I7" s="105">
        <f t="shared" ref="I7:I11" si="0">SUM(F7:H7)</f>
        <v>104000</v>
      </c>
      <c r="J7" s="106">
        <f t="shared" ref="J7:J11" si="1">SUM(E7:H7)</f>
        <v>113000</v>
      </c>
    </row>
    <row r="8" spans="1:10" ht="15.6" customHeight="1" x14ac:dyDescent="0.3">
      <c r="A8" s="107" t="s">
        <v>188</v>
      </c>
      <c r="B8" s="172" t="s">
        <v>210</v>
      </c>
      <c r="C8" s="103" t="s">
        <v>13</v>
      </c>
      <c r="D8" s="108" t="s">
        <v>186</v>
      </c>
      <c r="E8" s="109">
        <v>8000</v>
      </c>
      <c r="F8" s="110">
        <v>48000</v>
      </c>
      <c r="G8" s="110">
        <v>55000</v>
      </c>
      <c r="H8" s="105">
        <v>0</v>
      </c>
      <c r="I8" s="105">
        <f t="shared" si="0"/>
        <v>103000</v>
      </c>
      <c r="J8" s="106">
        <f t="shared" si="1"/>
        <v>111000</v>
      </c>
    </row>
    <row r="9" spans="1:10" x14ac:dyDescent="0.3">
      <c r="A9" s="111" t="s">
        <v>189</v>
      </c>
      <c r="B9" s="108"/>
      <c r="C9" s="108"/>
      <c r="D9" s="107"/>
      <c r="E9" s="112">
        <f>SUM(E6:E8)</f>
        <v>26000</v>
      </c>
      <c r="F9" s="113">
        <f t="shared" ref="F9:H9" si="2">SUM(F6:F8)</f>
        <v>146000</v>
      </c>
      <c r="G9" s="113">
        <f t="shared" si="2"/>
        <v>200000</v>
      </c>
      <c r="H9" s="113">
        <f t="shared" si="2"/>
        <v>0</v>
      </c>
      <c r="I9" s="113">
        <f>SUM(I6:I8)</f>
        <v>346000</v>
      </c>
      <c r="J9" s="114">
        <f>SUM(J6:J8)</f>
        <v>372000</v>
      </c>
    </row>
    <row r="10" spans="1:10" ht="15.6" customHeight="1" x14ac:dyDescent="0.3">
      <c r="A10" s="107" t="s">
        <v>190</v>
      </c>
      <c r="B10" s="102" t="s">
        <v>185</v>
      </c>
      <c r="C10" s="103" t="s">
        <v>13</v>
      </c>
      <c r="D10" s="108" t="s">
        <v>191</v>
      </c>
      <c r="E10" s="115"/>
      <c r="F10" s="115"/>
      <c r="G10" s="110">
        <v>90300</v>
      </c>
      <c r="H10" s="110">
        <v>0</v>
      </c>
      <c r="I10" s="105">
        <f t="shared" si="0"/>
        <v>90300</v>
      </c>
      <c r="J10" s="106">
        <f t="shared" si="1"/>
        <v>90300</v>
      </c>
    </row>
    <row r="11" spans="1:10" ht="15.6" customHeight="1" x14ac:dyDescent="0.3">
      <c r="A11" s="107" t="s">
        <v>192</v>
      </c>
      <c r="B11" s="102" t="s">
        <v>185</v>
      </c>
      <c r="C11" s="103" t="s">
        <v>13</v>
      </c>
      <c r="D11" s="108" t="s">
        <v>191</v>
      </c>
      <c r="E11" s="115"/>
      <c r="F11" s="115"/>
      <c r="G11" s="110">
        <v>0</v>
      </c>
      <c r="H11" s="110">
        <v>64800</v>
      </c>
      <c r="I11" s="105">
        <f t="shared" si="0"/>
        <v>64800</v>
      </c>
      <c r="J11" s="106">
        <f t="shared" si="1"/>
        <v>64800</v>
      </c>
    </row>
    <row r="12" spans="1:10" x14ac:dyDescent="0.3">
      <c r="A12" s="111" t="s">
        <v>193</v>
      </c>
      <c r="B12" s="108"/>
      <c r="C12" s="108"/>
      <c r="D12" s="107"/>
      <c r="E12" s="112">
        <f>SUM(E10:E11)</f>
        <v>0</v>
      </c>
      <c r="F12" s="113">
        <f t="shared" ref="F12:J12" si="3">SUM(F10:F11)</f>
        <v>0</v>
      </c>
      <c r="G12" s="113">
        <f t="shared" si="3"/>
        <v>90300</v>
      </c>
      <c r="H12" s="113">
        <f t="shared" si="3"/>
        <v>64800</v>
      </c>
      <c r="I12" s="113">
        <f>SUM(I10:I11)</f>
        <v>155100</v>
      </c>
      <c r="J12" s="113">
        <f t="shared" si="3"/>
        <v>155100</v>
      </c>
    </row>
    <row r="13" spans="1:10" x14ac:dyDescent="0.3">
      <c r="A13" s="111"/>
      <c r="B13" s="108"/>
      <c r="C13" s="108"/>
      <c r="D13" s="107"/>
      <c r="E13" s="112"/>
      <c r="F13" s="113"/>
      <c r="G13" s="113"/>
      <c r="H13" s="113"/>
      <c r="I13" s="113"/>
      <c r="J13" s="113"/>
    </row>
    <row r="14" spans="1:10" x14ac:dyDescent="0.3">
      <c r="A14" s="111" t="s">
        <v>194</v>
      </c>
      <c r="B14" s="108"/>
      <c r="C14" s="108"/>
      <c r="D14" s="107"/>
      <c r="E14" s="112">
        <f>E9+E12</f>
        <v>26000</v>
      </c>
      <c r="F14" s="113">
        <f t="shared" ref="F14:J14" si="4">F9+F12</f>
        <v>146000</v>
      </c>
      <c r="G14" s="113">
        <f t="shared" si="4"/>
        <v>290300</v>
      </c>
      <c r="H14" s="113">
        <f t="shared" si="4"/>
        <v>64800</v>
      </c>
      <c r="I14" s="113">
        <f t="shared" si="4"/>
        <v>501100</v>
      </c>
      <c r="J14" s="113">
        <f t="shared" si="4"/>
        <v>527100</v>
      </c>
    </row>
    <row r="17" spans="1:10" s="118" customFormat="1" x14ac:dyDescent="0.3">
      <c r="A17" s="116" t="s">
        <v>195</v>
      </c>
      <c r="B17" s="117"/>
    </row>
    <row r="18" spans="1:10" s="118" customFormat="1" x14ac:dyDescent="0.3">
      <c r="A18" s="160" t="s">
        <v>196</v>
      </c>
      <c r="B18" s="160"/>
      <c r="C18" s="160"/>
      <c r="D18" s="160"/>
      <c r="E18" s="160"/>
      <c r="F18" s="160"/>
      <c r="G18" s="160"/>
      <c r="H18" s="160"/>
      <c r="I18" s="160"/>
      <c r="J18" s="160"/>
    </row>
    <row r="19" spans="1:10" s="118" customFormat="1" x14ac:dyDescent="0.3">
      <c r="A19" s="160" t="s">
        <v>197</v>
      </c>
      <c r="B19" s="160"/>
      <c r="C19" s="160"/>
      <c r="D19" s="160"/>
      <c r="E19" s="160"/>
      <c r="F19" s="160"/>
      <c r="G19" s="160"/>
      <c r="H19" s="160"/>
      <c r="I19" s="160"/>
      <c r="J19" s="160"/>
    </row>
    <row r="20" spans="1:10" s="118" customFormat="1" x14ac:dyDescent="0.3">
      <c r="A20" s="160" t="s">
        <v>198</v>
      </c>
      <c r="B20" s="160"/>
      <c r="C20" s="160"/>
      <c r="D20" s="160"/>
      <c r="E20" s="160"/>
      <c r="F20" s="160"/>
      <c r="G20" s="160"/>
      <c r="H20" s="160"/>
      <c r="I20" s="160"/>
      <c r="J20" s="160"/>
    </row>
    <row r="21" spans="1:10" s="118" customFormat="1" ht="42" customHeight="1" x14ac:dyDescent="0.3">
      <c r="A21" s="160" t="s">
        <v>199</v>
      </c>
      <c r="B21" s="160"/>
      <c r="C21" s="160"/>
      <c r="D21" s="160"/>
      <c r="E21" s="160"/>
      <c r="F21" s="160"/>
      <c r="G21" s="160"/>
      <c r="H21" s="160"/>
      <c r="I21" s="160"/>
      <c r="J21" s="160"/>
    </row>
    <row r="22" spans="1:10" s="118" customFormat="1" x14ac:dyDescent="0.3">
      <c r="B22" s="117"/>
    </row>
    <row r="23" spans="1:10" s="118" customFormat="1" ht="15.6" x14ac:dyDescent="0.3">
      <c r="A23" s="119" t="s">
        <v>200</v>
      </c>
      <c r="B23" s="117"/>
    </row>
    <row r="24" spans="1:10" s="118" customFormat="1" ht="35.4" customHeight="1" x14ac:dyDescent="0.3">
      <c r="A24" s="171" t="s">
        <v>201</v>
      </c>
      <c r="B24" s="171"/>
      <c r="C24" s="171"/>
      <c r="D24" s="171"/>
      <c r="E24" s="171"/>
      <c r="F24" s="171"/>
      <c r="G24" s="171"/>
      <c r="H24" s="171"/>
      <c r="I24" s="171"/>
      <c r="J24" s="171"/>
    </row>
    <row r="25" spans="1:10" s="118" customFormat="1" ht="15.6" x14ac:dyDescent="0.3">
      <c r="A25" s="120"/>
      <c r="B25" s="117"/>
    </row>
    <row r="26" spans="1:10" s="118" customFormat="1" ht="15.6" x14ac:dyDescent="0.3">
      <c r="A26" s="159" t="s">
        <v>202</v>
      </c>
      <c r="B26" s="159"/>
      <c r="C26" s="159"/>
      <c r="D26" s="159"/>
      <c r="E26" s="159"/>
      <c r="F26" s="159"/>
      <c r="G26" s="159"/>
      <c r="H26" s="159"/>
      <c r="I26" s="159"/>
      <c r="J26" s="159"/>
    </row>
    <row r="27" spans="1:10" s="118" customFormat="1" ht="15.6" x14ac:dyDescent="0.3">
      <c r="A27" s="159" t="s">
        <v>203</v>
      </c>
      <c r="B27" s="159"/>
      <c r="C27" s="159"/>
      <c r="D27" s="159"/>
      <c r="E27" s="159"/>
      <c r="F27" s="159"/>
      <c r="G27" s="159"/>
      <c r="H27" s="159"/>
      <c r="I27" s="159"/>
      <c r="J27" s="159"/>
    </row>
    <row r="28" spans="1:10" s="118" customFormat="1" ht="15.6" x14ac:dyDescent="0.3">
      <c r="A28" s="159" t="s">
        <v>204</v>
      </c>
      <c r="B28" s="159"/>
      <c r="C28" s="159"/>
      <c r="D28" s="159"/>
      <c r="E28" s="159"/>
      <c r="F28" s="159"/>
      <c r="G28" s="159"/>
      <c r="H28" s="159"/>
      <c r="I28" s="159"/>
      <c r="J28" s="159"/>
    </row>
    <row r="29" spans="1:10" s="118" customFormat="1" ht="15.6" x14ac:dyDescent="0.3">
      <c r="A29" s="159" t="s">
        <v>205</v>
      </c>
      <c r="B29" s="159"/>
      <c r="C29" s="159"/>
      <c r="D29" s="159"/>
      <c r="E29" s="159"/>
      <c r="F29" s="159"/>
      <c r="G29" s="159"/>
      <c r="H29" s="159"/>
      <c r="I29" s="159"/>
      <c r="J29" s="159"/>
    </row>
    <row r="30" spans="1:10" s="118" customFormat="1" ht="15.6" x14ac:dyDescent="0.3">
      <c r="A30" s="159" t="s">
        <v>206</v>
      </c>
      <c r="B30" s="159"/>
      <c r="C30" s="159"/>
      <c r="D30" s="159"/>
      <c r="E30" s="159"/>
      <c r="F30" s="159"/>
      <c r="G30" s="159"/>
      <c r="H30" s="159"/>
      <c r="I30" s="159"/>
      <c r="J30" s="159"/>
    </row>
    <row r="31" spans="1:10" s="118" customFormat="1" x14ac:dyDescent="0.3">
      <c r="B31" s="117"/>
    </row>
    <row r="32" spans="1:10" s="118" customFormat="1" x14ac:dyDescent="0.3">
      <c r="B32" s="117"/>
    </row>
    <row r="33" spans="2:2" s="118" customFormat="1" x14ac:dyDescent="0.3">
      <c r="B33" s="117"/>
    </row>
    <row r="34" spans="2:2" s="118" customFormat="1" x14ac:dyDescent="0.3">
      <c r="B34" s="117"/>
    </row>
    <row r="35" spans="2:2" s="118" customFormat="1" x14ac:dyDescent="0.3">
      <c r="B35" s="117"/>
    </row>
    <row r="36" spans="2:2" s="118" customFormat="1" x14ac:dyDescent="0.3">
      <c r="B36" s="117"/>
    </row>
    <row r="37" spans="2:2" s="118" customFormat="1" x14ac:dyDescent="0.3">
      <c r="B37" s="117"/>
    </row>
    <row r="38" spans="2:2" s="118" customFormat="1" x14ac:dyDescent="0.3">
      <c r="B38" s="117"/>
    </row>
    <row r="39" spans="2:2" s="118" customFormat="1" x14ac:dyDescent="0.3">
      <c r="B39" s="117"/>
    </row>
    <row r="40" spans="2:2" s="118" customFormat="1" x14ac:dyDescent="0.3">
      <c r="B40" s="117"/>
    </row>
    <row r="41" spans="2:2" s="118" customFormat="1" x14ac:dyDescent="0.3">
      <c r="B41" s="117"/>
    </row>
    <row r="42" spans="2:2" s="118" customFormat="1" x14ac:dyDescent="0.3">
      <c r="B42" s="117"/>
    </row>
    <row r="43" spans="2:2" s="118" customFormat="1" x14ac:dyDescent="0.3">
      <c r="B43" s="117"/>
    </row>
    <row r="44" spans="2:2" s="118" customFormat="1" x14ac:dyDescent="0.3">
      <c r="B44" s="117"/>
    </row>
    <row r="45" spans="2:2" s="118" customFormat="1" x14ac:dyDescent="0.3">
      <c r="B45" s="117"/>
    </row>
    <row r="46" spans="2:2" s="118" customFormat="1" x14ac:dyDescent="0.3">
      <c r="B46" s="117"/>
    </row>
    <row r="47" spans="2:2" s="118" customFormat="1" x14ac:dyDescent="0.3">
      <c r="B47" s="117"/>
    </row>
    <row r="48" spans="2:2" s="118" customFormat="1" x14ac:dyDescent="0.3">
      <c r="B48" s="117"/>
    </row>
    <row r="49" spans="2:2" s="118" customFormat="1" x14ac:dyDescent="0.3">
      <c r="B49" s="117"/>
    </row>
    <row r="50" spans="2:2" s="118" customFormat="1" x14ac:dyDescent="0.3">
      <c r="B50" s="117"/>
    </row>
    <row r="51" spans="2:2" s="118" customFormat="1" x14ac:dyDescent="0.3">
      <c r="B51" s="117"/>
    </row>
    <row r="52" spans="2:2" s="118" customFormat="1" x14ac:dyDescent="0.3">
      <c r="B52" s="117"/>
    </row>
    <row r="53" spans="2:2" s="118" customFormat="1" x14ac:dyDescent="0.3">
      <c r="B53" s="117"/>
    </row>
    <row r="54" spans="2:2" s="118" customFormat="1" x14ac:dyDescent="0.3">
      <c r="B54" s="117"/>
    </row>
    <row r="55" spans="2:2" s="118" customFormat="1" x14ac:dyDescent="0.3">
      <c r="B55" s="117"/>
    </row>
    <row r="56" spans="2:2" s="118" customFormat="1" x14ac:dyDescent="0.3">
      <c r="B56" s="117"/>
    </row>
    <row r="57" spans="2:2" s="118" customFormat="1" x14ac:dyDescent="0.3">
      <c r="B57" s="117"/>
    </row>
    <row r="58" spans="2:2" s="118" customFormat="1" x14ac:dyDescent="0.3">
      <c r="B58" s="117"/>
    </row>
    <row r="59" spans="2:2" s="118" customFormat="1" x14ac:dyDescent="0.3">
      <c r="B59" s="117"/>
    </row>
    <row r="60" spans="2:2" s="118" customFormat="1" x14ac:dyDescent="0.3">
      <c r="B60" s="117"/>
    </row>
    <row r="61" spans="2:2" s="118" customFormat="1" x14ac:dyDescent="0.3">
      <c r="B61" s="117"/>
    </row>
    <row r="62" spans="2:2" s="118" customFormat="1" x14ac:dyDescent="0.3">
      <c r="B62" s="117"/>
    </row>
    <row r="63" spans="2:2" s="118" customFormat="1" x14ac:dyDescent="0.3">
      <c r="B63" s="117"/>
    </row>
    <row r="64" spans="2:2" s="118" customFormat="1" x14ac:dyDescent="0.3">
      <c r="B64" s="117"/>
    </row>
    <row r="65" spans="2:2" s="118" customFormat="1" x14ac:dyDescent="0.3">
      <c r="B65" s="117"/>
    </row>
    <row r="66" spans="2:2" s="118" customFormat="1" x14ac:dyDescent="0.3">
      <c r="B66" s="117"/>
    </row>
    <row r="67" spans="2:2" s="118" customFormat="1" x14ac:dyDescent="0.3">
      <c r="B67" s="117"/>
    </row>
    <row r="68" spans="2:2" s="118" customFormat="1" x14ac:dyDescent="0.3">
      <c r="B68" s="117"/>
    </row>
    <row r="69" spans="2:2" s="118" customFormat="1" x14ac:dyDescent="0.3">
      <c r="B69" s="117"/>
    </row>
    <row r="70" spans="2:2" s="118" customFormat="1" x14ac:dyDescent="0.3">
      <c r="B70" s="117"/>
    </row>
    <row r="71" spans="2:2" s="118" customFormat="1" x14ac:dyDescent="0.3">
      <c r="B71" s="117"/>
    </row>
    <row r="72" spans="2:2" s="118" customFormat="1" x14ac:dyDescent="0.3">
      <c r="B72" s="117"/>
    </row>
    <row r="73" spans="2:2" s="118" customFormat="1" x14ac:dyDescent="0.3">
      <c r="B73" s="117"/>
    </row>
    <row r="74" spans="2:2" s="118" customFormat="1" x14ac:dyDescent="0.3">
      <c r="B74" s="117"/>
    </row>
    <row r="75" spans="2:2" s="118" customFormat="1" x14ac:dyDescent="0.3">
      <c r="B75" s="117"/>
    </row>
    <row r="76" spans="2:2" s="118" customFormat="1" x14ac:dyDescent="0.3">
      <c r="B76" s="117"/>
    </row>
    <row r="77" spans="2:2" s="118" customFormat="1" x14ac:dyDescent="0.3">
      <c r="B77" s="117"/>
    </row>
    <row r="78" spans="2:2" s="118" customFormat="1" x14ac:dyDescent="0.3">
      <c r="B78" s="117"/>
    </row>
    <row r="79" spans="2:2" s="118" customFormat="1" x14ac:dyDescent="0.3">
      <c r="B79" s="117"/>
    </row>
    <row r="80" spans="2:2" s="118" customFormat="1" x14ac:dyDescent="0.3">
      <c r="B80" s="117"/>
    </row>
    <row r="81" spans="2:2" s="118" customFormat="1" x14ac:dyDescent="0.3">
      <c r="B81" s="117"/>
    </row>
    <row r="82" spans="2:2" s="118" customFormat="1" x14ac:dyDescent="0.3">
      <c r="B82" s="117"/>
    </row>
    <row r="83" spans="2:2" s="118" customFormat="1" x14ac:dyDescent="0.3">
      <c r="B83" s="117"/>
    </row>
    <row r="84" spans="2:2" s="118" customFormat="1" x14ac:dyDescent="0.3">
      <c r="B84" s="117"/>
    </row>
    <row r="85" spans="2:2" s="118" customFormat="1" x14ac:dyDescent="0.3">
      <c r="B85" s="117"/>
    </row>
    <row r="86" spans="2:2" s="118" customFormat="1" x14ac:dyDescent="0.3">
      <c r="B86" s="117"/>
    </row>
    <row r="87" spans="2:2" s="118" customFormat="1" x14ac:dyDescent="0.3">
      <c r="B87" s="117"/>
    </row>
    <row r="88" spans="2:2" s="118" customFormat="1" x14ac:dyDescent="0.3">
      <c r="B88" s="117"/>
    </row>
    <row r="89" spans="2:2" s="118" customFormat="1" x14ac:dyDescent="0.3">
      <c r="B89" s="117"/>
    </row>
    <row r="90" spans="2:2" s="118" customFormat="1" x14ac:dyDescent="0.3">
      <c r="B90" s="117"/>
    </row>
    <row r="91" spans="2:2" s="118" customFormat="1" x14ac:dyDescent="0.3">
      <c r="B91" s="117"/>
    </row>
    <row r="92" spans="2:2" s="118" customFormat="1" x14ac:dyDescent="0.3">
      <c r="B92" s="117"/>
    </row>
    <row r="93" spans="2:2" s="118" customFormat="1" x14ac:dyDescent="0.3">
      <c r="B93" s="117"/>
    </row>
    <row r="94" spans="2:2" s="118" customFormat="1" x14ac:dyDescent="0.3">
      <c r="B94" s="117"/>
    </row>
    <row r="95" spans="2:2" s="118" customFormat="1" x14ac:dyDescent="0.3">
      <c r="B95" s="117"/>
    </row>
    <row r="96" spans="2:2" s="118" customFormat="1" x14ac:dyDescent="0.3">
      <c r="B96" s="117"/>
    </row>
    <row r="97" spans="2:2" s="118" customFormat="1" x14ac:dyDescent="0.3">
      <c r="B97" s="117"/>
    </row>
    <row r="98" spans="2:2" s="118" customFormat="1" x14ac:dyDescent="0.3">
      <c r="B98" s="117"/>
    </row>
    <row r="99" spans="2:2" s="118" customFormat="1" x14ac:dyDescent="0.3">
      <c r="B99" s="117"/>
    </row>
    <row r="100" spans="2:2" s="118" customFormat="1" x14ac:dyDescent="0.3">
      <c r="B100" s="117"/>
    </row>
    <row r="101" spans="2:2" s="118" customFormat="1" x14ac:dyDescent="0.3">
      <c r="B101" s="117"/>
    </row>
    <row r="102" spans="2:2" s="118" customFormat="1" x14ac:dyDescent="0.3">
      <c r="B102" s="117"/>
    </row>
    <row r="103" spans="2:2" s="118" customFormat="1" x14ac:dyDescent="0.3">
      <c r="B103" s="117"/>
    </row>
    <row r="104" spans="2:2" s="118" customFormat="1" x14ac:dyDescent="0.3">
      <c r="B104" s="117"/>
    </row>
    <row r="105" spans="2:2" s="118" customFormat="1" x14ac:dyDescent="0.3">
      <c r="B105" s="117"/>
    </row>
    <row r="106" spans="2:2" s="118" customFormat="1" x14ac:dyDescent="0.3">
      <c r="B106" s="117"/>
    </row>
  </sheetData>
  <mergeCells count="14">
    <mergeCell ref="A30:J30"/>
    <mergeCell ref="A20:J20"/>
    <mergeCell ref="A21:J21"/>
    <mergeCell ref="A2:D2"/>
    <mergeCell ref="F2:J2"/>
    <mergeCell ref="A3:D3"/>
    <mergeCell ref="F4:H4"/>
    <mergeCell ref="A18:J18"/>
    <mergeCell ref="A19:J19"/>
    <mergeCell ref="A24:J24"/>
    <mergeCell ref="A26:J26"/>
    <mergeCell ref="A27:J27"/>
    <mergeCell ref="A28:J28"/>
    <mergeCell ref="A29:J29"/>
  </mergeCells>
  <pageMargins left="0.7" right="0.7" top="0.75" bottom="0.75" header="0.3" footer="0.3"/>
  <pageSetup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38a0518be38d130dfb998cc6eba9e8f4">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F79DA9-04D2-457D-A77B-EC311BF11308}">
  <ds:schemaRefs>
    <ds:schemaRef ds:uri="http://schemas.microsoft.com/sharepoint/v3/contenttype/forms"/>
  </ds:schemaRefs>
</ds:datastoreItem>
</file>

<file path=customXml/itemProps2.xml><?xml version="1.0" encoding="utf-8"?>
<ds:datastoreItem xmlns:ds="http://schemas.openxmlformats.org/officeDocument/2006/customXml" ds:itemID="{A58BFF5D-8430-425F-A33F-1CE98D70398C}">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sharepoint/v3"/>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92ABBC0-E814-4C61-A4CB-0FB067BAF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vt:lpstr>
      <vt:lpstr>Summary Table</vt:lpstr>
      <vt:lpstr>Revenue Description</vt:lpstr>
      <vt:lpstr>Expense Narrative</vt:lpstr>
      <vt:lpstr>SRA-TPC Table</vt:lpstr>
      <vt:lpstr>'SRA-TPC Table'!_Toc285528144</vt:lpstr>
      <vt:lpstr>'Expense Narrative'!Print_Area</vt:lpstr>
      <vt:lpstr>'Revenue Description'!Print_Area</vt:lpstr>
      <vt:lpstr>'SRA-TPC Table'!Print_Area</vt:lpstr>
      <vt:lpstr>'Summary Table'!Print_Area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Kinser</dc:creator>
  <cp:lastModifiedBy>Henderson, Diane E. (Fed)</cp:lastModifiedBy>
  <cp:lastPrinted>2016-02-15T18:48:04Z</cp:lastPrinted>
  <dcterms:created xsi:type="dcterms:W3CDTF">2013-03-05T15:26:08Z</dcterms:created>
  <dcterms:modified xsi:type="dcterms:W3CDTF">2016-05-19T20:25:08Z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y fmtid="{D5CDD505-2E9C-101B-9397-08002B2CF9AE}" pid="4" name="ContentTypeId">
    <vt:lpwstr>0x01010053B14D3CD7564A41A4E1AD857F3E67B0</vt:lpwstr>
  </property>
</Properties>
</file>